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Shashank\FY 2025-26\168th\Annexures\"/>
    </mc:Choice>
  </mc:AlternateContent>
  <xr:revisionPtr revIDLastSave="0" documentId="13_ncr:1_{1BE4CC49-D204-4DB8-BB6C-6EA682792A30}" xr6:coauthVersionLast="47" xr6:coauthVersionMax="47" xr10:uidLastSave="{00000000-0000-0000-0000-000000000000}"/>
  <bookViews>
    <workbookView xWindow="-120" yWindow="-120" windowWidth="29040" windowHeight="15720" tabRatio="842" firstSheet="1" activeTab="12" xr2:uid="{00000000-000D-0000-FFFF-FFFF00000000}"/>
  </bookViews>
  <sheets>
    <sheet name="Annex 13" sheetId="1" r:id="rId1"/>
    <sheet name="Annex 13A" sheetId="2" r:id="rId2"/>
    <sheet name="Annex 14" sheetId="3" r:id="rId3"/>
    <sheet name="Annex 14A" sheetId="4" r:id="rId4"/>
    <sheet name="Annex 14B" sheetId="5" r:id="rId5"/>
    <sheet name="Annex 14C" sheetId="6" r:id="rId6"/>
    <sheet name="Annex 15" sheetId="7" r:id="rId7"/>
    <sheet name="Annex 15A" sheetId="8" r:id="rId8"/>
    <sheet name="Annex 16" sheetId="9" r:id="rId9"/>
    <sheet name="Annex 17" sheetId="10" r:id="rId10"/>
    <sheet name="Annex 17A" sheetId="11" r:id="rId11"/>
    <sheet name="Annex 18" sheetId="12" r:id="rId12"/>
    <sheet name="Annex 18A" sheetId="13" r:id="rId13"/>
    <sheet name="Annex 19" sheetId="14" r:id="rId14"/>
    <sheet name="Annex 19A" sheetId="15" r:id="rId15"/>
    <sheet name="Annex 20" sheetId="16" r:id="rId16"/>
    <sheet name="Annex 20A" sheetId="17" r:id="rId17"/>
  </sheets>
  <definedNames>
    <definedName name="_xlnm._FilterDatabase" localSheetId="12" hidden="1">'Annex 18A'!$A$3:$Q$3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2" l="1"/>
  <c r="H34" i="12" s="1"/>
  <c r="H33" i="12"/>
  <c r="H32" i="12"/>
  <c r="H31" i="12"/>
  <c r="H30" i="12"/>
  <c r="H29" i="12"/>
  <c r="H28" i="12"/>
  <c r="H27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J45" i="17" l="1"/>
  <c r="I45" i="17"/>
  <c r="H45" i="17"/>
  <c r="G45" i="17"/>
  <c r="F45" i="17"/>
  <c r="E45" i="17"/>
  <c r="D45" i="17"/>
  <c r="C45" i="17"/>
  <c r="K26" i="16"/>
  <c r="J26" i="16"/>
  <c r="I26" i="16"/>
  <c r="H26" i="16"/>
  <c r="G26" i="16"/>
  <c r="E26" i="16"/>
  <c r="F26" i="16" s="1"/>
  <c r="D26" i="16"/>
  <c r="F25" i="16"/>
  <c r="F24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J45" i="15" l="1"/>
  <c r="I45" i="15"/>
  <c r="H45" i="15"/>
  <c r="G45" i="15"/>
  <c r="E45" i="15"/>
  <c r="F45" i="15" s="1"/>
  <c r="D45" i="15"/>
  <c r="C45" i="15"/>
  <c r="K44" i="15"/>
  <c r="F44" i="15"/>
  <c r="K43" i="15"/>
  <c r="F43" i="15"/>
  <c r="K42" i="15"/>
  <c r="F42" i="15"/>
  <c r="K41" i="15"/>
  <c r="F41" i="15"/>
  <c r="K40" i="15"/>
  <c r="F40" i="15"/>
  <c r="K39" i="15"/>
  <c r="F39" i="15"/>
  <c r="K38" i="15"/>
  <c r="F38" i="15"/>
  <c r="K37" i="15"/>
  <c r="F37" i="15"/>
  <c r="K36" i="15"/>
  <c r="F36" i="15"/>
  <c r="K35" i="15"/>
  <c r="F35" i="15"/>
  <c r="K34" i="15"/>
  <c r="F34" i="15"/>
  <c r="K33" i="15"/>
  <c r="F33" i="15"/>
  <c r="K32" i="15"/>
  <c r="F32" i="15"/>
  <c r="K31" i="15"/>
  <c r="F31" i="15"/>
  <c r="K30" i="15"/>
  <c r="F30" i="15"/>
  <c r="K29" i="15"/>
  <c r="F29" i="15"/>
  <c r="K28" i="15"/>
  <c r="F28" i="15"/>
  <c r="K27" i="15"/>
  <c r="F27" i="15"/>
  <c r="K26" i="15"/>
  <c r="F26" i="15"/>
  <c r="K25" i="15"/>
  <c r="F25" i="15"/>
  <c r="K24" i="15"/>
  <c r="F24" i="15"/>
  <c r="K23" i="15"/>
  <c r="F23" i="15"/>
  <c r="K22" i="15"/>
  <c r="F22" i="15"/>
  <c r="K21" i="15"/>
  <c r="F21" i="15"/>
  <c r="K20" i="15"/>
  <c r="F20" i="15"/>
  <c r="K19" i="15"/>
  <c r="F19" i="15"/>
  <c r="K18" i="15"/>
  <c r="F18" i="15"/>
  <c r="K17" i="15"/>
  <c r="F17" i="15"/>
  <c r="K16" i="15"/>
  <c r="F16" i="15"/>
  <c r="K15" i="15"/>
  <c r="F15" i="15"/>
  <c r="K14" i="15"/>
  <c r="F14" i="15"/>
  <c r="K13" i="15"/>
  <c r="F13" i="15"/>
  <c r="K12" i="15"/>
  <c r="F12" i="15"/>
  <c r="K11" i="15"/>
  <c r="F11" i="15"/>
  <c r="K10" i="15"/>
  <c r="F10" i="15"/>
  <c r="K9" i="15"/>
  <c r="F9" i="15"/>
  <c r="K8" i="15"/>
  <c r="F8" i="15"/>
  <c r="K7" i="15"/>
  <c r="F7" i="15"/>
  <c r="K6" i="15"/>
  <c r="F6" i="15"/>
  <c r="K5" i="15"/>
  <c r="F5" i="15"/>
  <c r="K4" i="15"/>
  <c r="K45" i="15" s="1"/>
  <c r="F4" i="15"/>
  <c r="I26" i="14"/>
  <c r="G26" i="14"/>
  <c r="E26" i="14"/>
  <c r="D26" i="14"/>
  <c r="C26" i="14"/>
  <c r="F26" i="14" s="1"/>
  <c r="H25" i="14"/>
  <c r="F25" i="14"/>
  <c r="H24" i="14"/>
  <c r="F24" i="14"/>
  <c r="H23" i="14"/>
  <c r="F23" i="14"/>
  <c r="H22" i="14"/>
  <c r="F22" i="14"/>
  <c r="H21" i="14"/>
  <c r="F21" i="14"/>
  <c r="H20" i="14"/>
  <c r="F20" i="14"/>
  <c r="H19" i="14"/>
  <c r="F19" i="14"/>
  <c r="H18" i="14"/>
  <c r="F18" i="14"/>
  <c r="H17" i="14"/>
  <c r="F17" i="14"/>
  <c r="H16" i="14"/>
  <c r="F16" i="14"/>
  <c r="H15" i="14"/>
  <c r="F15" i="14"/>
  <c r="H14" i="14"/>
  <c r="F14" i="14"/>
  <c r="H13" i="14"/>
  <c r="F13" i="14"/>
  <c r="H12" i="14"/>
  <c r="F12" i="14"/>
  <c r="H11" i="14"/>
  <c r="F11" i="14"/>
  <c r="H10" i="14"/>
  <c r="F10" i="14"/>
  <c r="H9" i="14"/>
  <c r="F9" i="14"/>
  <c r="H8" i="14"/>
  <c r="F8" i="14"/>
  <c r="H7" i="14"/>
  <c r="F7" i="14"/>
  <c r="H6" i="14"/>
  <c r="F6" i="14"/>
  <c r="H5" i="14"/>
  <c r="F5" i="14"/>
  <c r="H4" i="14"/>
  <c r="H26" i="14" s="1"/>
  <c r="F4" i="14"/>
  <c r="I22" i="10" l="1"/>
  <c r="H22" i="10"/>
  <c r="G22" i="10"/>
  <c r="F22" i="10"/>
  <c r="E22" i="10"/>
  <c r="D22" i="10"/>
  <c r="C22" i="10"/>
  <c r="I45" i="9"/>
  <c r="G45" i="9"/>
  <c r="H45" i="9" s="1"/>
  <c r="F45" i="9"/>
  <c r="E45" i="9"/>
  <c r="D45" i="9"/>
  <c r="C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F47" i="8" l="1"/>
  <c r="E47" i="8"/>
  <c r="D47" i="8"/>
  <c r="C47" i="8"/>
  <c r="F69" i="7"/>
  <c r="E69" i="7"/>
  <c r="D69" i="7"/>
  <c r="C69" i="7"/>
  <c r="F64" i="7"/>
  <c r="E64" i="7"/>
  <c r="D64" i="7"/>
  <c r="C64" i="7"/>
  <c r="F53" i="7"/>
  <c r="E53" i="7"/>
  <c r="D53" i="7"/>
  <c r="C53" i="7"/>
  <c r="F49" i="7"/>
  <c r="E49" i="7"/>
  <c r="D49" i="7"/>
  <c r="C49" i="7"/>
  <c r="F45" i="7"/>
  <c r="E45" i="7"/>
  <c r="D45" i="7"/>
  <c r="C45" i="7"/>
  <c r="F18" i="7"/>
  <c r="F46" i="7" s="1"/>
  <c r="F70" i="7" s="1"/>
  <c r="E18" i="7"/>
  <c r="E46" i="7" s="1"/>
  <c r="E70" i="7" s="1"/>
  <c r="D18" i="7"/>
  <c r="D46" i="7" s="1"/>
  <c r="D70" i="7" s="1"/>
  <c r="C18" i="7"/>
  <c r="C46" i="7" s="1"/>
  <c r="C70" i="7" s="1"/>
  <c r="H44" i="6" l="1"/>
  <c r="F44" i="6"/>
  <c r="G44" i="6" s="1"/>
  <c r="E44" i="6"/>
  <c r="D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D52" i="5"/>
  <c r="J51" i="5"/>
  <c r="G51" i="5"/>
  <c r="G52" i="5" s="1"/>
  <c r="D51" i="5"/>
  <c r="H50" i="5"/>
  <c r="F50" i="5"/>
  <c r="I50" i="5" s="1"/>
  <c r="I49" i="5"/>
  <c r="H49" i="5"/>
  <c r="F49" i="5"/>
  <c r="I48" i="5"/>
  <c r="F48" i="5"/>
  <c r="H48" i="5" s="1"/>
  <c r="F47" i="5"/>
  <c r="I47" i="5" s="1"/>
  <c r="F46" i="5"/>
  <c r="I46" i="5" s="1"/>
  <c r="F45" i="5"/>
  <c r="F51" i="5" s="1"/>
  <c r="I44" i="5"/>
  <c r="H44" i="5"/>
  <c r="E44" i="5"/>
  <c r="D44" i="5"/>
  <c r="I43" i="5"/>
  <c r="F43" i="5"/>
  <c r="H43" i="5" s="1"/>
  <c r="J42" i="5"/>
  <c r="J52" i="5" s="1"/>
  <c r="G42" i="5"/>
  <c r="D42" i="5"/>
  <c r="F41" i="5"/>
  <c r="F42" i="5" s="1"/>
  <c r="H42" i="5" s="1"/>
  <c r="J40" i="5"/>
  <c r="G40" i="5"/>
  <c r="D40" i="5"/>
  <c r="H39" i="5"/>
  <c r="F39" i="5"/>
  <c r="I39" i="5" s="1"/>
  <c r="I38" i="5"/>
  <c r="H38" i="5"/>
  <c r="F38" i="5"/>
  <c r="I37" i="5"/>
  <c r="H37" i="5"/>
  <c r="F37" i="5"/>
  <c r="F36" i="5"/>
  <c r="I36" i="5" s="1"/>
  <c r="F35" i="5"/>
  <c r="I35" i="5" s="1"/>
  <c r="F34" i="5"/>
  <c r="I34" i="5" s="1"/>
  <c r="H33" i="5"/>
  <c r="F33" i="5"/>
  <c r="I33" i="5" s="1"/>
  <c r="H32" i="5"/>
  <c r="F32" i="5"/>
  <c r="I32" i="5" s="1"/>
  <c r="H31" i="5"/>
  <c r="F31" i="5"/>
  <c r="I31" i="5" s="1"/>
  <c r="I30" i="5"/>
  <c r="H30" i="5"/>
  <c r="F30" i="5"/>
  <c r="I29" i="5"/>
  <c r="H29" i="5"/>
  <c r="F29" i="5"/>
  <c r="F28" i="5"/>
  <c r="I28" i="5" s="1"/>
  <c r="F27" i="5"/>
  <c r="I27" i="5" s="1"/>
  <c r="F26" i="5"/>
  <c r="I26" i="5" s="1"/>
  <c r="H25" i="5"/>
  <c r="F25" i="5"/>
  <c r="I25" i="5" s="1"/>
  <c r="H24" i="5"/>
  <c r="F24" i="5"/>
  <c r="I24" i="5" s="1"/>
  <c r="H23" i="5"/>
  <c r="F23" i="5"/>
  <c r="I23" i="5" s="1"/>
  <c r="I22" i="5"/>
  <c r="H22" i="5"/>
  <c r="F22" i="5"/>
  <c r="I21" i="5"/>
  <c r="H21" i="5"/>
  <c r="F21" i="5"/>
  <c r="F20" i="5"/>
  <c r="I20" i="5" s="1"/>
  <c r="F19" i="5"/>
  <c r="I19" i="5" s="1"/>
  <c r="F18" i="5"/>
  <c r="I18" i="5" s="1"/>
  <c r="H17" i="5"/>
  <c r="F17" i="5"/>
  <c r="F40" i="5" s="1"/>
  <c r="J16" i="5"/>
  <c r="G16" i="5"/>
  <c r="D16" i="5"/>
  <c r="I15" i="5"/>
  <c r="H15" i="5"/>
  <c r="F15" i="5"/>
  <c r="I14" i="5"/>
  <c r="F14" i="5"/>
  <c r="H14" i="5" s="1"/>
  <c r="F13" i="5"/>
  <c r="I13" i="5" s="1"/>
  <c r="F12" i="5"/>
  <c r="I12" i="5" s="1"/>
  <c r="F11" i="5"/>
  <c r="I11" i="5" s="1"/>
  <c r="H10" i="5"/>
  <c r="F10" i="5"/>
  <c r="I10" i="5" s="1"/>
  <c r="H9" i="5"/>
  <c r="F9" i="5"/>
  <c r="I9" i="5" s="1"/>
  <c r="H8" i="5"/>
  <c r="F8" i="5"/>
  <c r="I8" i="5" s="1"/>
  <c r="I7" i="5"/>
  <c r="H7" i="5"/>
  <c r="F7" i="5"/>
  <c r="I6" i="5"/>
  <c r="F6" i="5"/>
  <c r="H6" i="5" s="1"/>
  <c r="F5" i="5"/>
  <c r="I5" i="5" s="1"/>
  <c r="F4" i="5"/>
  <c r="I4" i="5" s="1"/>
  <c r="H40" i="5" l="1"/>
  <c r="I40" i="5"/>
  <c r="H51" i="5"/>
  <c r="I51" i="5"/>
  <c r="I42" i="5"/>
  <c r="H5" i="5"/>
  <c r="H13" i="5"/>
  <c r="I17" i="5"/>
  <c r="H20" i="5"/>
  <c r="H28" i="5"/>
  <c r="H36" i="5"/>
  <c r="H47" i="5"/>
  <c r="H11" i="5"/>
  <c r="H18" i="5"/>
  <c r="H26" i="5"/>
  <c r="H34" i="5"/>
  <c r="H41" i="5"/>
  <c r="H45" i="5"/>
  <c r="F16" i="5"/>
  <c r="I16" i="5" s="1"/>
  <c r="I41" i="5"/>
  <c r="I45" i="5"/>
  <c r="H4" i="5"/>
  <c r="H12" i="5"/>
  <c r="H19" i="5"/>
  <c r="H27" i="5"/>
  <c r="H35" i="5"/>
  <c r="H46" i="5"/>
  <c r="F52" i="5" l="1"/>
  <c r="H16" i="5"/>
  <c r="H52" i="5" l="1"/>
  <c r="I52" i="5"/>
  <c r="D38" i="4" l="1"/>
  <c r="C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38" i="4" s="1"/>
  <c r="D39" i="3"/>
  <c r="D38" i="3"/>
  <c r="C38" i="3"/>
  <c r="E37" i="3"/>
  <c r="E38" i="3" s="1"/>
  <c r="D35" i="3"/>
  <c r="C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35" i="3" s="1"/>
  <c r="D18" i="3"/>
  <c r="C18" i="3"/>
  <c r="C39" i="3" s="1"/>
  <c r="E17" i="3"/>
  <c r="E16" i="3"/>
  <c r="E15" i="3"/>
  <c r="E14" i="3"/>
  <c r="E13" i="3"/>
  <c r="E12" i="3"/>
  <c r="E18" i="3" s="1"/>
  <c r="E11" i="3"/>
  <c r="E10" i="3"/>
  <c r="E9" i="3"/>
  <c r="E8" i="3"/>
  <c r="E7" i="3"/>
  <c r="E6" i="3"/>
  <c r="E39" i="3" l="1"/>
  <c r="K36" i="2" l="1"/>
  <c r="L36" i="2" s="1"/>
  <c r="I36" i="2"/>
  <c r="J36" i="2" s="1"/>
  <c r="G36" i="2"/>
  <c r="H36" i="2" s="1"/>
  <c r="F36" i="2"/>
  <c r="E36" i="2"/>
  <c r="D36" i="2"/>
  <c r="C36" i="2"/>
  <c r="L35" i="2"/>
  <c r="J35" i="2"/>
  <c r="H35" i="2"/>
  <c r="L34" i="2"/>
  <c r="J34" i="2"/>
  <c r="H34" i="2"/>
  <c r="L33" i="2"/>
  <c r="J33" i="2"/>
  <c r="H33" i="2"/>
  <c r="L32" i="2"/>
  <c r="J32" i="2"/>
  <c r="H32" i="2"/>
  <c r="L31" i="2"/>
  <c r="J31" i="2"/>
  <c r="H31" i="2"/>
  <c r="L30" i="2"/>
  <c r="J30" i="2"/>
  <c r="H30" i="2"/>
  <c r="L29" i="2"/>
  <c r="J29" i="2"/>
  <c r="H29" i="2"/>
  <c r="L28" i="2"/>
  <c r="J28" i="2"/>
  <c r="H28" i="2"/>
  <c r="L27" i="2"/>
  <c r="J27" i="2"/>
  <c r="H27" i="2"/>
  <c r="L26" i="2"/>
  <c r="J26" i="2"/>
  <c r="H26" i="2"/>
  <c r="L25" i="2"/>
  <c r="J25" i="2"/>
  <c r="H25" i="2"/>
  <c r="L24" i="2"/>
  <c r="J24" i="2"/>
  <c r="H24" i="2"/>
  <c r="L23" i="2"/>
  <c r="J23" i="2"/>
  <c r="H23" i="2"/>
  <c r="L22" i="2"/>
  <c r="J22" i="2"/>
  <c r="H22" i="2"/>
  <c r="L21" i="2"/>
  <c r="J21" i="2"/>
  <c r="H21" i="2"/>
  <c r="L20" i="2"/>
  <c r="J20" i="2"/>
  <c r="H20" i="2"/>
  <c r="L19" i="2"/>
  <c r="J19" i="2"/>
  <c r="H19" i="2"/>
  <c r="L18" i="2"/>
  <c r="J18" i="2"/>
  <c r="H18" i="2"/>
  <c r="L17" i="2"/>
  <c r="J17" i="2"/>
  <c r="H17" i="2"/>
  <c r="L16" i="2"/>
  <c r="J16" i="2"/>
  <c r="H16" i="2"/>
  <c r="L15" i="2"/>
  <c r="J15" i="2"/>
  <c r="H15" i="2"/>
  <c r="L14" i="2"/>
  <c r="J14" i="2"/>
  <c r="H14" i="2"/>
  <c r="L13" i="2"/>
  <c r="J13" i="2"/>
  <c r="H13" i="2"/>
  <c r="L12" i="2"/>
  <c r="J12" i="2"/>
  <c r="H12" i="2"/>
  <c r="L11" i="2"/>
  <c r="J11" i="2"/>
  <c r="H11" i="2"/>
  <c r="L10" i="2"/>
  <c r="J10" i="2"/>
  <c r="H10" i="2"/>
  <c r="L9" i="2"/>
  <c r="J9" i="2"/>
  <c r="H9" i="2"/>
  <c r="L8" i="2"/>
  <c r="J8" i="2"/>
  <c r="H8" i="2"/>
  <c r="L7" i="2"/>
  <c r="J7" i="2"/>
  <c r="H7" i="2"/>
  <c r="L6" i="2"/>
  <c r="J6" i="2"/>
  <c r="H6" i="2"/>
  <c r="L5" i="2"/>
  <c r="J5" i="2"/>
  <c r="H5" i="2"/>
  <c r="L4" i="2"/>
  <c r="J4" i="2"/>
  <c r="H4" i="2"/>
  <c r="L3" i="2"/>
  <c r="J3" i="2"/>
  <c r="H3" i="2"/>
  <c r="M31" i="1"/>
  <c r="K31" i="1"/>
  <c r="I31" i="1"/>
  <c r="M30" i="1"/>
  <c r="K30" i="1"/>
  <c r="I30" i="1"/>
  <c r="L29" i="1"/>
  <c r="M29" i="1" s="1"/>
  <c r="J29" i="1"/>
  <c r="J32" i="1" s="1"/>
  <c r="H29" i="1"/>
  <c r="H32" i="1" s="1"/>
  <c r="G29" i="1"/>
  <c r="G32" i="1" s="1"/>
  <c r="F29" i="1"/>
  <c r="K29" i="1" s="1"/>
  <c r="E29" i="1"/>
  <c r="E32" i="1" s="1"/>
  <c r="D29" i="1"/>
  <c r="D32" i="1" s="1"/>
  <c r="M28" i="1"/>
  <c r="K28" i="1"/>
  <c r="I28" i="1"/>
  <c r="M27" i="1"/>
  <c r="K27" i="1"/>
  <c r="I27" i="1"/>
  <c r="M26" i="1"/>
  <c r="K26" i="1"/>
  <c r="I26" i="1"/>
  <c r="M25" i="1"/>
  <c r="K25" i="1"/>
  <c r="I25" i="1"/>
  <c r="M24" i="1"/>
  <c r="K24" i="1"/>
  <c r="I24" i="1"/>
  <c r="M23" i="1"/>
  <c r="K23" i="1"/>
  <c r="I23" i="1"/>
  <c r="M22" i="1"/>
  <c r="K22" i="1"/>
  <c r="I22" i="1"/>
  <c r="M21" i="1"/>
  <c r="K21" i="1"/>
  <c r="I21" i="1"/>
  <c r="M20" i="1"/>
  <c r="K20" i="1"/>
  <c r="I20" i="1"/>
  <c r="M19" i="1"/>
  <c r="K19" i="1"/>
  <c r="I19" i="1"/>
  <c r="M18" i="1"/>
  <c r="K18" i="1"/>
  <c r="I18" i="1"/>
  <c r="M17" i="1"/>
  <c r="K17" i="1"/>
  <c r="I17" i="1"/>
  <c r="M16" i="1"/>
  <c r="K16" i="1"/>
  <c r="I16" i="1"/>
  <c r="M15" i="1"/>
  <c r="L15" i="1"/>
  <c r="J15" i="1"/>
  <c r="H15" i="1"/>
  <c r="I15" i="1" s="1"/>
  <c r="G15" i="1"/>
  <c r="F15" i="1"/>
  <c r="K15" i="1" s="1"/>
  <c r="E15" i="1"/>
  <c r="D15" i="1"/>
  <c r="M14" i="1"/>
  <c r="K14" i="1"/>
  <c r="I14" i="1"/>
  <c r="M13" i="1"/>
  <c r="K13" i="1"/>
  <c r="I13" i="1"/>
  <c r="M12" i="1"/>
  <c r="K12" i="1"/>
  <c r="I12" i="1"/>
  <c r="M11" i="1"/>
  <c r="K11" i="1"/>
  <c r="I11" i="1"/>
  <c r="M10" i="1"/>
  <c r="K10" i="1"/>
  <c r="I10" i="1"/>
  <c r="M9" i="1"/>
  <c r="K9" i="1"/>
  <c r="I9" i="1"/>
  <c r="M8" i="1"/>
  <c r="K8" i="1"/>
  <c r="I8" i="1"/>
  <c r="M7" i="1"/>
  <c r="K7" i="1"/>
  <c r="I7" i="1"/>
  <c r="M6" i="1"/>
  <c r="K6" i="1"/>
  <c r="I6" i="1"/>
  <c r="M5" i="1"/>
  <c r="K5" i="1"/>
  <c r="I5" i="1"/>
  <c r="M4" i="1"/>
  <c r="K4" i="1"/>
  <c r="I4" i="1"/>
  <c r="M3" i="1"/>
  <c r="K3" i="1"/>
  <c r="I3" i="1"/>
  <c r="K32" i="1" l="1"/>
  <c r="F32" i="1"/>
  <c r="I32" i="1" s="1"/>
  <c r="I29" i="1"/>
  <c r="L32" i="1"/>
  <c r="M32" i="1" l="1"/>
</calcChain>
</file>

<file path=xl/sharedStrings.xml><?xml version="1.0" encoding="utf-8"?>
<sst xmlns="http://schemas.openxmlformats.org/spreadsheetml/2006/main" count="1024" uniqueCount="431">
  <si>
    <t>Sr.No.</t>
  </si>
  <si>
    <t>Name of Bank</t>
  </si>
  <si>
    <t>Type of Bank</t>
  </si>
  <si>
    <t>Rural A/C</t>
  </si>
  <si>
    <t>Urban A/C</t>
  </si>
  <si>
    <t>Total A/C</t>
  </si>
  <si>
    <t>Total Deposit</t>
  </si>
  <si>
    <t>Zero Balance Account</t>
  </si>
  <si>
    <t>% Zero Balance Account</t>
  </si>
  <si>
    <t>RupayCard Issued</t>
  </si>
  <si>
    <t>% RupayCard Issued</t>
  </si>
  <si>
    <t>Aadhaar Seeded</t>
  </si>
  <si>
    <t>% Aadhaar Seeded</t>
  </si>
  <si>
    <t>Bank of Baroda</t>
  </si>
  <si>
    <t>PSB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</si>
  <si>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</si>
  <si>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</si>
  <si>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</si>
  <si>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</si>
  <si>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</si>
  <si>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</si>
  <si>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&amp; Sind Bank</t>
  </si>
  <si>
    <t>Punjab National Bank</t>
  </si>
  <si>
    <t>State Bank of India</t>
  </si>
  <si>
    <t>UCO Bank</t>
  </si>
  <si>
    <t>Union Bank of India</t>
  </si>
  <si>
    <t>PSB Total</t>
  </si>
  <si>
    <t>Axis Bank Ltd</t>
  </si>
  <si>
    <t>PVT</t>
  </si>
  <si>
    <t>City Union Bank Ltd</t>
  </si>
  <si>
    <t>Federal Bank Ltd</t>
  </si>
  <si>
    <t>HDFC Bank Ltd</t>
  </si>
  <si>
    <t>ICICI Bank Ltd</t>
  </si>
  <si>
    <t>IDBI Bank Ltd.</t>
  </si>
  <si>
    <t>IndusInd Bank Ltd</t>
  </si>
  <si>
    <t>Jammu &amp; Kashmir Bank Ltd</t>
  </si>
  <si>
    <t>Karur Vysya Bank</t>
  </si>
  <si>
    <t>Kotak Mahindra Bank Ltd</t>
  </si>
  <si>
    <t>RBL Bank Ltd</t>
  </si>
  <si>
    <t>South Indian Bank Ltd</t>
  </si>
  <si>
    <t>Yes Bank Ltd</t>
  </si>
  <si>
    <t>PVT Total</t>
  </si>
  <si>
    <t>Rajasthan Gramin Bank</t>
  </si>
  <si>
    <t>RRB</t>
  </si>
  <si>
    <t>RRB Total</t>
  </si>
  <si>
    <t>Grand Total</t>
  </si>
  <si>
    <t>Ajmer</t>
  </si>
  <si>
    <t>Alwar</t>
  </si>
  <si>
    <t>Banswara</t>
  </si>
  <si>
    <t>Baran</t>
  </si>
  <si>
    <t>Barmer</t>
  </si>
  <si>
    <t>Bharatpur</t>
  </si>
  <si>
    <t>Bhilwara</t>
  </si>
  <si>
    <t>Bikaner</t>
  </si>
  <si>
    <t>Bundi</t>
  </si>
  <si>
    <t>Chittorgarh</t>
  </si>
  <si>
    <t>Churu</t>
  </si>
  <si>
    <t>Dausa</t>
  </si>
  <si>
    <t>Dholpur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</si>
  <si>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</si>
  <si>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</si>
  <si>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</si>
  <si>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</si>
  <si>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</si>
  <si>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</si>
  <si>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</si>
  <si>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</si>
  <si>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</si>
  <si>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</si>
  <si>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Kota</t>
  </si>
  <si>
    <t>Nagaur</t>
  </si>
  <si>
    <t>Pali</t>
  </si>
  <si>
    <t>Pratapgarh</t>
  </si>
  <si>
    <t>Rajsamand</t>
  </si>
  <si>
    <t>Sawai Madhopur</t>
  </si>
  <si>
    <t>Sikar</t>
  </si>
  <si>
    <t>Sirohi</t>
  </si>
  <si>
    <t>Tonk</t>
  </si>
  <si>
    <t>Udaipur</t>
  </si>
  <si>
    <t>SrNo.</t>
  </si>
  <si>
    <t>Bank</t>
  </si>
  <si>
    <t>Cummulative no of Person Enrolled under the Social Security Schemes</t>
  </si>
  <si>
    <t>PMSBY</t>
  </si>
  <si>
    <t>PMJJBY</t>
  </si>
  <si>
    <t>Total</t>
  </si>
  <si>
    <t>Nationalized Banks</t>
  </si>
  <si>
    <t>Sub Total</t>
  </si>
  <si>
    <t>Private Sector Banks</t>
  </si>
  <si>
    <t>IDFC Bank Ltd.</t>
  </si>
  <si>
    <t>Tamilnadu Mercantile Bank Ltd</t>
  </si>
  <si>
    <t>Regional Rural  Banks</t>
  </si>
  <si>
    <t>District</t>
  </si>
  <si>
    <t>Sr. No.</t>
  </si>
  <si>
    <t>Name of the Banks</t>
  </si>
  <si>
    <t xml:space="preserve">Type of Bank </t>
  </si>
  <si>
    <t xml:space="preserve">No. of Branches </t>
  </si>
  <si>
    <t xml:space="preserve">Per Branch Target </t>
  </si>
  <si>
    <t>Total Target</t>
  </si>
  <si>
    <t>% Ach.</t>
  </si>
  <si>
    <t>Gap from target</t>
  </si>
  <si>
    <t xml:space="preserve">Cumulative APY accounts opened since inception </t>
  </si>
  <si>
    <t>BANK OF BARODA</t>
  </si>
  <si>
    <t>BANK OF INDIA</t>
  </si>
  <si>
    <t>BANK OF MAHARASHTRA</t>
  </si>
  <si>
    <t>CANARA BANK</t>
  </si>
  <si>
    <t>CENTRAL BANK OF INDIA</t>
  </si>
  <si>
    <t>INDIAN BANK</t>
  </si>
  <si>
    <t xml:space="preserve">INDIAN OVERSEAS BANK </t>
  </si>
  <si>
    <t>PUNJAB AND SIND BANK</t>
  </si>
  <si>
    <t>PUNJAB NATIONAL BANK</t>
  </si>
  <si>
    <t>STATE BANK OF INDIA</t>
  </si>
  <si>
    <t>UCO BANK</t>
  </si>
  <si>
    <t>UNION BANK OF INDIA</t>
  </si>
  <si>
    <t>PSB TOTAL</t>
  </si>
  <si>
    <t>AXIS BANK LTD</t>
  </si>
  <si>
    <t>PVT MAJOR</t>
  </si>
  <si>
    <t>HDFC BANK LTD</t>
  </si>
  <si>
    <t>ICICI BANK LIMITED</t>
  </si>
  <si>
    <t>IDBI BANK LTD</t>
  </si>
  <si>
    <t>BANDHAN BANK LIMITED</t>
  </si>
  <si>
    <t>CITY UNION BANK LTD</t>
  </si>
  <si>
    <t>CSB Bank Limited</t>
  </si>
  <si>
    <t>DCB BANK LIMITED</t>
  </si>
  <si>
    <t>DHANLAXMI BANK LIMITED</t>
  </si>
  <si>
    <t>IDFC FIRST BANK LIMITED</t>
  </si>
  <si>
    <t>INDUSIND BANK LIMITED</t>
  </si>
  <si>
    <t>KARNATAKA BANK LIMITED</t>
  </si>
  <si>
    <t>KOTAK MAHINDRA BANK</t>
  </si>
  <si>
    <t>RBL BANK LIMITED</t>
  </si>
  <si>
    <t>STANDARD CHARTERED BANK</t>
  </si>
  <si>
    <t>TAMILNAD MERCANTILE BANK LTD</t>
  </si>
  <si>
    <t>THE FEDERAL BANK LTD</t>
  </si>
  <si>
    <t>THE JAMMU AND KASHMIR BANK LTD</t>
  </si>
  <si>
    <t>THE KARUR VYSYA BANK LTD</t>
  </si>
  <si>
    <t>THE LAKSHMI VILAS BANK LTD</t>
  </si>
  <si>
    <t>THE NAINITAL BANK LTD</t>
  </si>
  <si>
    <t>THE SOUTH INDIAN BANK LTD</t>
  </si>
  <si>
    <t>YES BANK LIMITED</t>
  </si>
  <si>
    <t>PVT TOTAL</t>
  </si>
  <si>
    <t>RAJASTHAN GRAMIN BANK</t>
  </si>
  <si>
    <t>RRB TOTAL</t>
  </si>
  <si>
    <t>DCCB/SCB</t>
  </si>
  <si>
    <t>SCB</t>
  </si>
  <si>
    <t>RSCB TOTAL</t>
  </si>
  <si>
    <t>AU SMALL FINANCE BANK LIMITED</t>
  </si>
  <si>
    <t>SFB</t>
  </si>
  <si>
    <t>CAPITAL SMALL FINANCE BANK LIMITED</t>
  </si>
  <si>
    <t>EQUITAS SMALL FINANCE BANK LIMITED</t>
  </si>
  <si>
    <t>ESAF SMALL FINANCE BANK LIMITED</t>
  </si>
  <si>
    <t>UJJIVAN SMALL FINANCE BANK LIMITED</t>
  </si>
  <si>
    <t>UTKARSH SMALL FINANCE BANK LIMITED</t>
  </si>
  <si>
    <t>SFB TOTAL</t>
  </si>
  <si>
    <t>S.No</t>
  </si>
  <si>
    <t>Districts</t>
  </si>
  <si>
    <t>Lead Bank</t>
  </si>
  <si>
    <t>No. of Branches</t>
  </si>
  <si>
    <t>Annual Target  FY 2025-26</t>
  </si>
  <si>
    <t>APY accounts opened in current FY 2025-26</t>
  </si>
  <si>
    <t>Target achievement (%)</t>
  </si>
  <si>
    <t>Cumulative APY accounts opened since inception</t>
  </si>
  <si>
    <t>AJMER</t>
  </si>
  <si>
    <t>BOB</t>
  </si>
  <si>
    <t>ALWAR</t>
  </si>
  <si>
    <t>PNB</t>
  </si>
  <si>
    <t>BALOTRA</t>
  </si>
  <si>
    <t>SBI</t>
  </si>
  <si>
    <t>BANSWARA</t>
  </si>
  <si>
    <t>BARAN</t>
  </si>
  <si>
    <t>CBI</t>
  </si>
  <si>
    <t>BARMER</t>
  </si>
  <si>
    <t>BEAWAR</t>
  </si>
  <si>
    <t>BHARATPUR</t>
  </si>
  <si>
    <t>BHILWARA</t>
  </si>
  <si>
    <t>BIKANER</t>
  </si>
  <si>
    <t>BUNDI</t>
  </si>
  <si>
    <t>CHITTORGARH</t>
  </si>
  <si>
    <t>CHURU</t>
  </si>
  <si>
    <t>DAUSA</t>
  </si>
  <si>
    <t>UCO</t>
  </si>
  <si>
    <t>DEEG</t>
  </si>
  <si>
    <t>DHOLPUR</t>
  </si>
  <si>
    <t>DIDWANA-KUCHAMAN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</si>
  <si>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</si>
  <si>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</si>
  <si>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</si>
  <si>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</si>
  <si>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</si>
  <si>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</si>
  <si>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</si>
  <si>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</si>
  <si>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</si>
  <si>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ICICI</t>
  </si>
  <si>
    <t>KARAULI</t>
  </si>
  <si>
    <t>KHAIRTHAL-TIJARA</t>
  </si>
  <si>
    <t>KOTA</t>
  </si>
  <si>
    <t>KOTPULTI-BEHROR</t>
  </si>
  <si>
    <t>NAGAUR</t>
  </si>
  <si>
    <t>PALI</t>
  </si>
  <si>
    <t>PHALODI</t>
  </si>
  <si>
    <t>PRATAPGARH</t>
  </si>
  <si>
    <t>RAJSAMAND</t>
  </si>
  <si>
    <t>SALUMBAR</t>
  </si>
  <si>
    <t>SAWAI MADHOPUR</t>
  </si>
  <si>
    <t>SIKAR</t>
  </si>
  <si>
    <t>SIROHI</t>
  </si>
  <si>
    <t>TONK</t>
  </si>
  <si>
    <t>UDAIPUR</t>
  </si>
  <si>
    <t>RAJASTHAN TOTAL</t>
  </si>
  <si>
    <t>Sr No</t>
  </si>
  <si>
    <t>Disbursement during the quarter</t>
  </si>
  <si>
    <t>Outstanding as at end of quarter</t>
  </si>
  <si>
    <t>No of Accounts</t>
  </si>
  <si>
    <t>Amount</t>
  </si>
  <si>
    <t>NATIONALIZED BANKS</t>
  </si>
  <si>
    <t>INDIAN OVERSEAS BANK</t>
  </si>
  <si>
    <t>PRIVATE SECTOR BANKS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</si>
  <si>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</si>
  <si>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</si>
  <si>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</si>
  <si>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</si>
  <si>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</si>
  <si>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</si>
  <si>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</si>
  <si>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</si>
  <si>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</si>
  <si>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</si>
  <si>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</si>
  <si>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</si>
  <si>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</si>
  <si>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</si>
  <si>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</si>
  <si>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DBS BANK INDIA (E-LVB)</t>
  </si>
  <si>
    <t>RBL BANK</t>
  </si>
  <si>
    <t>SOUTH INDIAN BANK</t>
  </si>
  <si>
    <t>TAMILNAD MERCANTILE BANK</t>
  </si>
  <si>
    <t>YES BANK</t>
  </si>
  <si>
    <t>MUFG BANK</t>
  </si>
  <si>
    <t>STANDARD CHARTERED BANK LTD</t>
  </si>
  <si>
    <t>HSBC BANK</t>
  </si>
  <si>
    <t>Sub Total of Private Sector Banks</t>
  </si>
  <si>
    <t>Total COM. Banks.</t>
  </si>
  <si>
    <t>REGIONAL RURAL BANKS</t>
  </si>
  <si>
    <t>Sub Total of RRBs</t>
  </si>
  <si>
    <t xml:space="preserve">COOPERATIVE SECTOR BANKS </t>
  </si>
  <si>
    <t>RAJASTHAN STATE COOPERATIVE BANK</t>
  </si>
  <si>
    <t>RAJASTHAN STATE LAND DEVELOPMENT BANK</t>
  </si>
  <si>
    <t xml:space="preserve">Sub Total of Co-op Sector Bank </t>
  </si>
  <si>
    <t xml:space="preserve">SMALL FINANCE BANK </t>
  </si>
  <si>
    <t>AU SMALL FIN.BANK</t>
  </si>
  <si>
    <t>EQUITAS SMALL FIN. BANK</t>
  </si>
  <si>
    <t>UJJIVAN SMALL FIN. BANK</t>
  </si>
  <si>
    <t>JANA SMALL FIN. BANK</t>
  </si>
  <si>
    <t>CAPITAL SMALL FIN. BANK</t>
  </si>
  <si>
    <t>UTKARSH SMALL FIN. BANK</t>
  </si>
  <si>
    <t>UNITY SMALL FINANCE BANK</t>
  </si>
  <si>
    <t>ESAF SMALL FIN. BANK</t>
  </si>
  <si>
    <t>SURYODAY SMALL FIN. BANK</t>
  </si>
  <si>
    <t xml:space="preserve">Sub Total of Small Finance Bank  </t>
  </si>
  <si>
    <t>PAYMENT BANKS</t>
  </si>
  <si>
    <t>FINO PAYMENTS BANK</t>
  </si>
  <si>
    <t>AIRTEL PAYMENTS BANK</t>
  </si>
  <si>
    <t>INDIA POST PAYMENTS BANK</t>
  </si>
  <si>
    <t>Sub Total of Payment Banks</t>
  </si>
  <si>
    <t>No of accounts in actual,  Amount in Rs Lakh</t>
  </si>
  <si>
    <t>Name of District</t>
  </si>
  <si>
    <t>Balotra</t>
  </si>
  <si>
    <t>Beawar</t>
  </si>
  <si>
    <t>Deeg</t>
  </si>
  <si>
    <t>Didwana Kuchaman</t>
  </si>
  <si>
    <t>Khairthal-Tijara</t>
  </si>
  <si>
    <t>Kotputli-Behror</t>
  </si>
  <si>
    <t>Phalodi</t>
  </si>
  <si>
    <t>Salumbar</t>
  </si>
  <si>
    <t>S. No.</t>
  </si>
  <si>
    <t>Bank Name</t>
  </si>
  <si>
    <t>Sent to Bank</t>
  </si>
  <si>
    <t>Loan Rejected</t>
  </si>
  <si>
    <t>Loan Under Process</t>
  </si>
  <si>
    <t>Target Alloted</t>
  </si>
  <si>
    <t>Achievement (Sanctioned)</t>
  </si>
  <si>
    <t>Achievement in Percentage</t>
  </si>
  <si>
    <t>NA</t>
  </si>
  <si>
    <t>Axis Bank</t>
  </si>
  <si>
    <t>Indusind Bank</t>
  </si>
  <si>
    <t>Sanctioned</t>
  </si>
  <si>
    <t>Disbursed</t>
  </si>
  <si>
    <t>ICICI BANK LTD</t>
  </si>
  <si>
    <t>RCCB</t>
  </si>
  <si>
    <t>Targets</t>
  </si>
  <si>
    <t>SRI GANGANAGAR</t>
  </si>
  <si>
    <t>KOTPUTLI-BEHROR</t>
  </si>
  <si>
    <t>Name</t>
  </si>
  <si>
    <t>Target (FY 2025-26) MM</t>
  </si>
  <si>
    <t>Forwarded to Bank</t>
  </si>
  <si>
    <t>Sanctioned by Bank</t>
  </si>
  <si>
    <t>Margin Money Claimed</t>
  </si>
  <si>
    <t>MM Disbursed</t>
  </si>
  <si>
    <t>Returned by Bank</t>
  </si>
  <si>
    <t>Pending at bank</t>
  </si>
  <si>
    <t>Pending for MM Disbursement</t>
  </si>
  <si>
    <t>No of Prj.</t>
  </si>
  <si>
    <t>MM Involve (In Lakh)</t>
  </si>
  <si>
    <t>Pending at Bank</t>
  </si>
  <si>
    <t>Applications Forwarded</t>
  </si>
  <si>
    <t>Total Applications Pending</t>
  </si>
  <si>
    <t>&gt;14 days</t>
  </si>
  <si>
    <t>&gt;30 days</t>
  </si>
  <si>
    <t>&gt;90 days</t>
  </si>
  <si>
    <t xml:space="preserve">AU small  finance Bank </t>
  </si>
  <si>
    <t>Bank Of Maharastra</t>
  </si>
  <si>
    <t>HDFC Bank</t>
  </si>
  <si>
    <t xml:space="preserve">ICICI Bank Limited </t>
  </si>
  <si>
    <t>IDBI Bank</t>
  </si>
  <si>
    <t>INDIAN Bank</t>
  </si>
  <si>
    <t>Kotak Mahindra Bank</t>
  </si>
  <si>
    <t>Others</t>
  </si>
  <si>
    <t>Punjab and Sindh Bank</t>
  </si>
  <si>
    <t xml:space="preserve">YES Bank </t>
  </si>
  <si>
    <t>District Name</t>
  </si>
  <si>
    <t>Pending for</t>
  </si>
  <si>
    <t xml:space="preserve">BALOTRA </t>
  </si>
  <si>
    <t>SALUMBER</t>
  </si>
  <si>
    <t>FINCARE</t>
  </si>
  <si>
    <t>PUNJAB &amp; SINDH BANK</t>
  </si>
  <si>
    <t>Bank Wise Progress under PMJDY in the State as on 31.12.2025</t>
  </si>
  <si>
    <t>District Wise Progress under PMJDY in the State as on 31.12.2025</t>
  </si>
  <si>
    <t>Bank wise progress under Jansuraksha Schemes as on 31.12.2025</t>
  </si>
  <si>
    <t>Annexure- 14</t>
  </si>
  <si>
    <t>Bankwise Progress under APY Enrolments as on 31.12.2025</t>
  </si>
  <si>
    <t>Ach. 31.12.2025</t>
  </si>
  <si>
    <t xml:space="preserve"> APY District-Wise Enrollments as on 31.12.2025</t>
  </si>
  <si>
    <t>Pledge Financing against NWRs to farmers Quarter ended 31.12.2025</t>
  </si>
  <si>
    <t>Annexure- 15</t>
  </si>
  <si>
    <t>PMFME Bank Wise Applications progress report as on 02.02.2026</t>
  </si>
  <si>
    <t>JAMMU AND KASHMIR BANK LIMITED</t>
  </si>
  <si>
    <t>KOTAK MAHINDRA BANK LIMITED</t>
  </si>
  <si>
    <t>THE RAJASTHAN STATE COOPERATIVE BANK LIMITED</t>
  </si>
  <si>
    <t>IDFC FIRST BANK LTD</t>
  </si>
  <si>
    <t>CITY UNION</t>
  </si>
  <si>
    <t>LAXMI VILAS BANK</t>
  </si>
  <si>
    <t>TAMILNADU MERCANTILE BANK LTD</t>
  </si>
  <si>
    <t>THE SOUTH INDIAN BANK</t>
  </si>
  <si>
    <t>THE CATHOLIC SYRIAN BANK</t>
  </si>
  <si>
    <t>DHAN LAXMI BANK</t>
  </si>
  <si>
    <t>UJJIVAN SMALL FINANCE BANK</t>
  </si>
  <si>
    <t>JANA SMALL FINANCE BANK</t>
  </si>
  <si>
    <t>UTKARSH SMALL FINANCE BANK</t>
  </si>
  <si>
    <t>NRLM Bankwise Achievement as on 31.12.2025</t>
  </si>
  <si>
    <t>Sno</t>
  </si>
  <si>
    <t>*Out of total 13280 pending application, date on 11077 application is available under the categories &gt;14,&gt;30,and &gt;90 days. The remaining diffrence comprises cases that have been either been disbursed or rejected by the banks.</t>
  </si>
  <si>
    <t>NRLM Districtwise Achievement as on 31.12.2025</t>
  </si>
  <si>
    <t>BANDHAN BANK LTD</t>
  </si>
  <si>
    <t>CITY UNION BANK LIMITED</t>
  </si>
  <si>
    <t>KARNATAKA BANK LTD</t>
  </si>
  <si>
    <t>KOTAK MAHINDRA BANK LTD</t>
  </si>
  <si>
    <t>RBL BANK LTD</t>
  </si>
  <si>
    <t>YES BANK LTD</t>
  </si>
  <si>
    <t>Dr. Bhimrao Ambedkar Rajasthan Dalit Aadivasi Udyam Protsahan Yojana (31 Dec, 2025)</t>
  </si>
  <si>
    <t>Achieved In %age (Target vs Ach.)</t>
  </si>
  <si>
    <t>Dr. Bhimrao Ambedkar Rajasthan Dalit Aadivasi Udyam Protsahan yojana (Month - Dec, 2025)</t>
  </si>
  <si>
    <t>sr. No</t>
  </si>
  <si>
    <t>Achieved In %age (sanction Vs Target)</t>
  </si>
  <si>
    <t>PM-AJAY District-wise Pendency as on 31-12-2025</t>
  </si>
  <si>
    <t>S. no</t>
  </si>
  <si>
    <t>Target Vs Sanctioned (% achievement)</t>
  </si>
  <si>
    <t>PMEGP Progress as on 19.01.2026</t>
  </si>
  <si>
    <t>TDR Details</t>
  </si>
  <si>
    <t>Referred back for Rectification</t>
  </si>
  <si>
    <t>PMEGP Progress as on 19.01.2026 Districtwise</t>
  </si>
  <si>
    <t>SR. No.</t>
  </si>
  <si>
    <t>No of Applications Forwarded to Bank</t>
  </si>
  <si>
    <t>EDP Training undergone ( In Nos)</t>
  </si>
  <si>
    <t>MM Claimed</t>
  </si>
  <si>
    <t>MM Disbursement</t>
  </si>
  <si>
    <t>No of Applications Returned by Bank</t>
  </si>
  <si>
    <t>Online</t>
  </si>
  <si>
    <t>Offline</t>
  </si>
  <si>
    <t>No of Prj Referred for Rectification</t>
  </si>
  <si>
    <t>MM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</si>
  <si>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</si>
  <si>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</si>
  <si>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</si>
  <si>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</si>
  <si>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</si>
  <si>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</si>
  <si>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</si>
  <si>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</si>
  <si>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</si>
  <si>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</si>
  <si>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</si>
  <si>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</si>
  <si>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CHITTAURGARH</t>
  </si>
  <si>
    <t>13)</t>
  </si>
  <si>
    <t>14)</t>
  </si>
  <si>
    <t>15)</t>
  </si>
  <si>
    <t>16)</t>
  </si>
  <si>
    <t>17)</t>
  </si>
  <si>
    <t>18)</t>
  </si>
  <si>
    <t>19)</t>
  </si>
  <si>
    <t>20)</t>
  </si>
  <si>
    <t>21)</t>
  </si>
  <si>
    <t>22)</t>
  </si>
  <si>
    <t>JAIPUR RURAL</t>
  </si>
  <si>
    <t>23)</t>
  </si>
  <si>
    <t>24)</t>
  </si>
  <si>
    <t>JALOR</t>
  </si>
  <si>
    <t>25)</t>
  </si>
  <si>
    <t>26)</t>
  </si>
  <si>
    <t>JHUNJHUNUN</t>
  </si>
  <si>
    <t>27)</t>
  </si>
  <si>
    <t>28)</t>
  </si>
  <si>
    <t>JODHPUR (RURAL)</t>
  </si>
  <si>
    <t>29)</t>
  </si>
  <si>
    <t>KAROLI</t>
  </si>
  <si>
    <t>30)</t>
  </si>
  <si>
    <t>31)</t>
  </si>
  <si>
    <t>32)</t>
  </si>
  <si>
    <t>KOTPUTLI- BEHROR</t>
  </si>
  <si>
    <t>33)</t>
  </si>
  <si>
    <t>34)</t>
  </si>
  <si>
    <t>35)</t>
  </si>
  <si>
    <t>36)</t>
  </si>
  <si>
    <t>37)</t>
  </si>
  <si>
    <t>RAJ SAMAND</t>
  </si>
  <si>
    <t>38)</t>
  </si>
  <si>
    <t>39)</t>
  </si>
  <si>
    <t>40)</t>
  </si>
  <si>
    <t>41)</t>
  </si>
  <si>
    <t>SLUMBER</t>
  </si>
  <si>
    <t>42)</t>
  </si>
  <si>
    <t>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</si>
</sst>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20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Times New Roman"/>
      <family val="1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9" tint="-0.249977111117893"/>
      <name val="Arial"/>
      <family val="2"/>
    </font>
    <font>
      <b/>
      <sz val="11"/>
      <color theme="1"/>
      <name val="Arial"/>
      <family val="2"/>
    </font>
    <font>
      <b/>
      <sz val="20"/>
      <color rgb="FF000000"/>
      <name val="Arial Rounded MT Bold"/>
      <family val="2"/>
    </font>
    <font>
      <b/>
      <sz val="14"/>
      <color theme="1"/>
      <name val="Arial Rounded MT Bold"/>
      <family val="2"/>
    </font>
    <font>
      <b/>
      <sz val="12"/>
      <color theme="1"/>
      <name val="Arial Rounded MT Bold"/>
      <family val="2"/>
    </font>
    <font>
      <sz val="12"/>
      <color theme="1"/>
      <name val="Arial Rounded MT Bold"/>
      <family val="2"/>
    </font>
    <font>
      <sz val="12"/>
      <color rgb="FF000000"/>
      <name val="Arial Rounded MT Bold"/>
      <family val="2"/>
    </font>
    <font>
      <sz val="10"/>
      <color rgb="FF000000"/>
      <name val="Times New Roman"/>
      <family val="1"/>
    </font>
    <font>
      <b/>
      <sz val="20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3D3D3"/>
      </patternFill>
    </fill>
    <fill>
      <patternFill patternType="solid">
        <fgColor theme="5" tint="0.59999389629810485"/>
        <bgColor rgb="FFFBE4D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361">
    <xf numFmtId="0" fontId="0" fillId="0" borderId="0" xfId="0"/>
    <xf numFmtId="0" fontId="0" fillId="0" borderId="1" xfId="0" applyBorder="1"/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1" fontId="5" fillId="0" borderId="1" xfId="2" applyNumberFormat="1" applyFont="1" applyBorder="1" applyAlignment="1">
      <alignment horizontal="center" vertical="center" wrapText="1"/>
    </xf>
    <xf numFmtId="9" fontId="5" fillId="0" borderId="1" xfId="1" applyFont="1" applyFill="1" applyBorder="1" applyAlignment="1">
      <alignment horizontal="center" vertical="center" wrapText="1"/>
    </xf>
    <xf numFmtId="1" fontId="5" fillId="0" borderId="1" xfId="3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0" fontId="6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/>
    </xf>
    <xf numFmtId="1" fontId="6" fillId="0" borderId="1" xfId="4" applyNumberFormat="1" applyFont="1" applyFill="1" applyBorder="1" applyAlignment="1">
      <alignment horizontal="center" vertical="center"/>
    </xf>
    <xf numFmtId="9" fontId="6" fillId="0" borderId="1" xfId="1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" fontId="5" fillId="0" borderId="1" xfId="4" applyNumberFormat="1" applyFont="1" applyFill="1" applyBorder="1" applyAlignment="1">
      <alignment horizontal="center" vertical="center"/>
    </xf>
    <xf numFmtId="9" fontId="5" fillId="0" borderId="1" xfId="1" applyFont="1" applyFill="1" applyBorder="1" applyAlignment="1">
      <alignment horizontal="center" vertical="center"/>
    </xf>
    <xf numFmtId="1" fontId="5" fillId="0" borderId="1" xfId="3" applyNumberFormat="1" applyFont="1" applyFill="1" applyBorder="1" applyAlignment="1">
      <alignment horizontal="center" vertical="center"/>
    </xf>
    <xf numFmtId="1" fontId="6" fillId="0" borderId="1" xfId="2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10" fontId="7" fillId="2" borderId="1" xfId="0" applyNumberFormat="1" applyFont="1" applyFill="1" applyBorder="1" applyAlignment="1">
      <alignment horizontal="center" wrapText="1"/>
    </xf>
    <xf numFmtId="10" fontId="10" fillId="2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10" fontId="9" fillId="0" borderId="1" xfId="0" applyNumberFormat="1" applyFont="1" applyBorder="1" applyAlignment="1">
      <alignment horizontal="center" wrapText="1"/>
    </xf>
    <xf numFmtId="0" fontId="11" fillId="0" borderId="1" xfId="5" applyBorder="1" applyAlignment="1">
      <alignment horizontal="center" vertical="center"/>
    </xf>
    <xf numFmtId="0" fontId="11" fillId="0" borderId="1" xfId="5" applyBorder="1" applyAlignment="1">
      <alignment vertical="top"/>
    </xf>
    <xf numFmtId="0" fontId="11" fillId="0" borderId="1" xfId="5" applyBorder="1"/>
    <xf numFmtId="2" fontId="11" fillId="0" borderId="1" xfId="5" applyNumberFormat="1" applyBorder="1"/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top"/>
    </xf>
    <xf numFmtId="0" fontId="13" fillId="0" borderId="1" xfId="5" applyFont="1" applyBorder="1"/>
    <xf numFmtId="2" fontId="13" fillId="0" borderId="1" xfId="5" applyNumberFormat="1" applyFont="1" applyBorder="1"/>
    <xf numFmtId="0" fontId="11" fillId="0" borderId="1" xfId="5" applyBorder="1" applyAlignment="1">
      <alignment horizontal="left"/>
    </xf>
    <xf numFmtId="0" fontId="3" fillId="0" borderId="10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0" fillId="0" borderId="10" xfId="0" applyBorder="1" applyAlignment="1">
      <alignment horizontal="left" indent="1"/>
    </xf>
    <xf numFmtId="0" fontId="18" fillId="0" borderId="0" xfId="0" applyFont="1"/>
    <xf numFmtId="0" fontId="21" fillId="0" borderId="1" xfId="0" applyFont="1" applyBorder="1" applyAlignment="1">
      <alignment horizontal="center"/>
    </xf>
    <xf numFmtId="0" fontId="0" fillId="0" borderId="17" xfId="0" applyBorder="1"/>
    <xf numFmtId="1" fontId="0" fillId="0" borderId="1" xfId="0" applyNumberFormat="1" applyBorder="1"/>
    <xf numFmtId="1" fontId="0" fillId="0" borderId="18" xfId="0" applyNumberFormat="1" applyBorder="1"/>
    <xf numFmtId="0" fontId="0" fillId="0" borderId="7" xfId="0" applyBorder="1"/>
    <xf numFmtId="0" fontId="0" fillId="0" borderId="6" xfId="0" applyBorder="1"/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0" fillId="0" borderId="15" xfId="0" applyBorder="1"/>
    <xf numFmtId="1" fontId="0" fillId="0" borderId="7" xfId="0" applyNumberFormat="1" applyBorder="1"/>
    <xf numFmtId="1" fontId="0" fillId="0" borderId="16" xfId="0" applyNumberFormat="1" applyBorder="1"/>
    <xf numFmtId="1" fontId="0" fillId="0" borderId="6" xfId="0" applyNumberFormat="1" applyBorder="1"/>
    <xf numFmtId="1" fontId="0" fillId="0" borderId="24" xfId="0" applyNumberFormat="1" applyBorder="1"/>
    <xf numFmtId="0" fontId="22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wrapText="1"/>
    </xf>
    <xf numFmtId="0" fontId="26" fillId="0" borderId="1" xfId="0" applyFont="1" applyBorder="1"/>
    <xf numFmtId="0" fontId="28" fillId="2" borderId="1" xfId="0" applyFont="1" applyFill="1" applyBorder="1" applyAlignment="1">
      <alignment horizontal="left" wrapText="1"/>
    </xf>
    <xf numFmtId="0" fontId="24" fillId="0" borderId="1" xfId="0" applyFont="1" applyBorder="1" applyAlignment="1">
      <alignment horizontal="center" vertical="center"/>
    </xf>
    <xf numFmtId="0" fontId="32" fillId="0" borderId="7" xfId="0" applyFont="1" applyBorder="1"/>
    <xf numFmtId="0" fontId="32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1" fontId="21" fillId="0" borderId="1" xfId="0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right"/>
    </xf>
    <xf numFmtId="0" fontId="21" fillId="0" borderId="1" xfId="0" applyFont="1" applyBorder="1" applyAlignment="1">
      <alignment horizontal="left"/>
    </xf>
    <xf numFmtId="0" fontId="34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31" fillId="0" borderId="5" xfId="0" applyFont="1" applyBorder="1" applyAlignment="1">
      <alignment wrapText="1"/>
    </xf>
    <xf numFmtId="0" fontId="31" fillId="0" borderId="5" xfId="0" applyFont="1" applyBorder="1" applyAlignment="1">
      <alignment horizontal="center" wrapText="1"/>
    </xf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1" xfId="0" applyFont="1" applyBorder="1" applyAlignment="1">
      <alignment horizontal="center" wrapText="1"/>
    </xf>
    <xf numFmtId="0" fontId="6" fillId="0" borderId="1" xfId="2" applyFont="1" applyBorder="1" applyAlignment="1">
      <alignment horizontal="left" vertical="center" wrapText="1"/>
    </xf>
    <xf numFmtId="2" fontId="35" fillId="0" borderId="0" xfId="5" applyNumberFormat="1" applyFont="1" applyAlignment="1" applyProtection="1">
      <alignment horizontal="right"/>
      <protection locked="0"/>
    </xf>
    <xf numFmtId="0" fontId="5" fillId="0" borderId="20" xfId="5" applyFont="1" applyBorder="1" applyAlignment="1">
      <alignment horizontal="center" vertical="center"/>
    </xf>
    <xf numFmtId="2" fontId="5" fillId="0" borderId="20" xfId="5" applyNumberFormat="1" applyFont="1" applyBorder="1" applyAlignment="1">
      <alignment horizontal="center" vertical="center"/>
    </xf>
    <xf numFmtId="2" fontId="5" fillId="0" borderId="21" xfId="5" applyNumberFormat="1" applyFont="1" applyBorder="1" applyAlignment="1">
      <alignment horizontal="center" vertical="center"/>
    </xf>
    <xf numFmtId="0" fontId="11" fillId="0" borderId="31" xfId="5" applyBorder="1" applyAlignment="1">
      <alignment horizontal="center" vertical="center"/>
    </xf>
    <xf numFmtId="0" fontId="11" fillId="0" borderId="33" xfId="5" applyBorder="1" applyAlignment="1">
      <alignment vertical="top"/>
    </xf>
    <xf numFmtId="0" fontId="11" fillId="0" borderId="33" xfId="5" applyBorder="1"/>
    <xf numFmtId="2" fontId="11" fillId="0" borderId="33" xfId="5" applyNumberFormat="1" applyBorder="1"/>
    <xf numFmtId="2" fontId="11" fillId="0" borderId="32" xfId="5" applyNumberFormat="1" applyBorder="1"/>
    <xf numFmtId="0" fontId="11" fillId="0" borderId="17" xfId="5" applyBorder="1" applyAlignment="1">
      <alignment horizontal="center" vertical="center"/>
    </xf>
    <xf numFmtId="2" fontId="11" fillId="0" borderId="18" xfId="5" applyNumberFormat="1" applyBorder="1"/>
    <xf numFmtId="2" fontId="13" fillId="0" borderId="18" xfId="5" applyNumberFormat="1" applyFont="1" applyBorder="1"/>
    <xf numFmtId="0" fontId="13" fillId="0" borderId="20" xfId="5" applyFont="1" applyBorder="1"/>
    <xf numFmtId="2" fontId="13" fillId="0" borderId="20" xfId="5" applyNumberFormat="1" applyFont="1" applyBorder="1"/>
    <xf numFmtId="2" fontId="13" fillId="0" borderId="21" xfId="5" applyNumberFormat="1" applyFont="1" applyBorder="1"/>
    <xf numFmtId="0" fontId="13" fillId="0" borderId="13" xfId="5" applyFont="1" applyBorder="1"/>
    <xf numFmtId="2" fontId="13" fillId="0" borderId="13" xfId="5" applyNumberFormat="1" applyFont="1" applyBorder="1"/>
    <xf numFmtId="2" fontId="13" fillId="0" borderId="14" xfId="5" applyNumberFormat="1" applyFont="1" applyBorder="1"/>
    <xf numFmtId="0" fontId="13" fillId="0" borderId="7" xfId="5" applyFont="1" applyBorder="1" applyAlignment="1">
      <alignment horizontal="center" vertical="center"/>
    </xf>
    <xf numFmtId="0" fontId="13" fillId="0" borderId="6" xfId="5" applyFont="1" applyBorder="1" applyAlignment="1">
      <alignment horizontal="center" vertical="center"/>
    </xf>
    <xf numFmtId="0" fontId="13" fillId="0" borderId="6" xfId="5" applyFont="1" applyBorder="1" applyAlignment="1">
      <alignment vertical="top"/>
    </xf>
    <xf numFmtId="0" fontId="13" fillId="0" borderId="6" xfId="5" applyFont="1" applyBorder="1"/>
    <xf numFmtId="2" fontId="13" fillId="0" borderId="6" xfId="5" applyNumberFormat="1" applyFont="1" applyBorder="1"/>
    <xf numFmtId="2" fontId="15" fillId="0" borderId="0" xfId="5" applyNumberFormat="1" applyFont="1" applyAlignment="1" applyProtection="1">
      <alignment horizontal="right"/>
      <protection locked="0"/>
    </xf>
    <xf numFmtId="0" fontId="11" fillId="0" borderId="31" xfId="5" applyBorder="1"/>
    <xf numFmtId="0" fontId="11" fillId="0" borderId="33" xfId="5" applyBorder="1" applyAlignment="1">
      <alignment horizontal="left"/>
    </xf>
    <xf numFmtId="0" fontId="11" fillId="0" borderId="17" xfId="5" applyBorder="1"/>
    <xf numFmtId="0" fontId="11" fillId="0" borderId="19" xfId="5" applyBorder="1"/>
    <xf numFmtId="0" fontId="11" fillId="0" borderId="20" xfId="5" applyBorder="1" applyAlignment="1">
      <alignment horizontal="left"/>
    </xf>
    <xf numFmtId="0" fontId="11" fillId="0" borderId="20" xfId="5" applyBorder="1"/>
    <xf numFmtId="2" fontId="11" fillId="0" borderId="20" xfId="5" applyNumberFormat="1" applyBorder="1"/>
    <xf numFmtId="2" fontId="11" fillId="0" borderId="21" xfId="5" applyNumberFormat="1" applyBorder="1"/>
    <xf numFmtId="0" fontId="13" fillId="4" borderId="13" xfId="5" applyFont="1" applyFill="1" applyBorder="1"/>
    <xf numFmtId="2" fontId="13" fillId="4" borderId="13" xfId="5" applyNumberFormat="1" applyFont="1" applyFill="1" applyBorder="1"/>
    <xf numFmtId="2" fontId="13" fillId="4" borderId="14" xfId="5" applyNumberFormat="1" applyFont="1" applyFill="1" applyBorder="1"/>
    <xf numFmtId="0" fontId="16" fillId="5" borderId="10" xfId="0" applyFont="1" applyFill="1" applyBorder="1" applyAlignment="1">
      <alignment horizontal="left" vertical="center" indent="1"/>
    </xf>
    <xf numFmtId="0" fontId="16" fillId="5" borderId="10" xfId="0" applyFont="1" applyFill="1" applyBorder="1" applyAlignment="1">
      <alignment horizontal="center" vertical="center" wrapText="1"/>
    </xf>
    <xf numFmtId="1" fontId="16" fillId="5" borderId="10" xfId="0" applyNumberFormat="1" applyFont="1" applyFill="1" applyBorder="1" applyAlignment="1">
      <alignment horizontal="center" vertical="center" wrapText="1"/>
    </xf>
    <xf numFmtId="10" fontId="16" fillId="5" borderId="10" xfId="0" applyNumberFormat="1" applyFont="1" applyFill="1" applyBorder="1" applyAlignment="1">
      <alignment horizontal="center" vertical="center" wrapText="1"/>
    </xf>
    <xf numFmtId="2" fontId="16" fillId="5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right" indent="1"/>
    </xf>
    <xf numFmtId="0" fontId="3" fillId="0" borderId="10" xfId="0" applyFont="1" applyBorder="1" applyAlignment="1">
      <alignment horizontal="right" wrapText="1" indent="1"/>
    </xf>
    <xf numFmtId="1" fontId="16" fillId="0" borderId="10" xfId="0" applyNumberFormat="1" applyFont="1" applyBorder="1" applyAlignment="1">
      <alignment horizontal="right" vertical="center" indent="1"/>
    </xf>
    <xf numFmtId="0" fontId="3" fillId="0" borderId="10" xfId="0" applyFont="1" applyBorder="1" applyAlignment="1">
      <alignment horizontal="right" vertical="center" indent="1"/>
    </xf>
    <xf numFmtId="10" fontId="3" fillId="0" borderId="10" xfId="0" applyNumberFormat="1" applyFont="1" applyBorder="1" applyAlignment="1">
      <alignment horizontal="right" vertical="center" wrapText="1" indent="1"/>
    </xf>
    <xf numFmtId="0" fontId="1" fillId="0" borderId="10" xfId="0" applyFont="1" applyBorder="1" applyAlignment="1">
      <alignment horizontal="left" indent="1"/>
    </xf>
    <xf numFmtId="0" fontId="3" fillId="6" borderId="10" xfId="0" applyFont="1" applyFill="1" applyBorder="1" applyAlignment="1">
      <alignment horizontal="left" indent="1"/>
    </xf>
    <xf numFmtId="0" fontId="16" fillId="6" borderId="9" xfId="0" applyFont="1" applyFill="1" applyBorder="1" applyAlignment="1">
      <alignment horizontal="left" indent="1"/>
    </xf>
    <xf numFmtId="0" fontId="16" fillId="6" borderId="9" xfId="0" applyFont="1" applyFill="1" applyBorder="1" applyAlignment="1">
      <alignment horizontal="right" indent="1"/>
    </xf>
    <xf numFmtId="10" fontId="16" fillId="6" borderId="9" xfId="0" applyNumberFormat="1" applyFont="1" applyFill="1" applyBorder="1" applyAlignment="1">
      <alignment horizontal="right" indent="1"/>
    </xf>
    <xf numFmtId="0" fontId="39" fillId="7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/>
    </xf>
    <xf numFmtId="0" fontId="41" fillId="0" borderId="1" xfId="5" applyFont="1" applyBorder="1" applyAlignment="1">
      <alignment horizontal="left" vertical="center" readingOrder="1"/>
    </xf>
    <xf numFmtId="0" fontId="41" fillId="0" borderId="1" xfId="0" applyFont="1" applyBorder="1" applyAlignment="1">
      <alignment horizontal="center"/>
    </xf>
    <xf numFmtId="0" fontId="41" fillId="0" borderId="10" xfId="5" applyFont="1" applyBorder="1" applyAlignment="1">
      <alignment horizontal="left" vertical="center" readingOrder="1"/>
    </xf>
    <xf numFmtId="0" fontId="41" fillId="0" borderId="10" xfId="0" applyFont="1" applyBorder="1" applyAlignment="1">
      <alignment horizontal="left"/>
    </xf>
    <xf numFmtId="0" fontId="38" fillId="9" borderId="1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44" fillId="0" borderId="20" xfId="0" applyFont="1" applyBorder="1" applyAlignment="1">
      <alignment wrapText="1"/>
    </xf>
    <xf numFmtId="0" fontId="44" fillId="0" borderId="21" xfId="0" applyFont="1" applyBorder="1" applyAlignment="1">
      <alignment wrapText="1"/>
    </xf>
    <xf numFmtId="0" fontId="31" fillId="0" borderId="31" xfId="0" applyFont="1" applyBorder="1" applyAlignment="1">
      <alignment horizontal="center" vertical="center"/>
    </xf>
    <xf numFmtId="0" fontId="44" fillId="0" borderId="33" xfId="0" applyFont="1" applyBorder="1" applyAlignment="1">
      <alignment horizontal="left" vertical="center"/>
    </xf>
    <xf numFmtId="0" fontId="31" fillId="0" borderId="33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9" fontId="44" fillId="0" borderId="33" xfId="0" applyNumberFormat="1" applyFont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/>
    </xf>
    <xf numFmtId="9" fontId="44" fillId="0" borderId="1" xfId="0" applyNumberFormat="1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9" fontId="44" fillId="0" borderId="6" xfId="0" applyNumberFormat="1" applyFont="1" applyBorder="1" applyAlignment="1">
      <alignment horizontal="center" vertical="center"/>
    </xf>
    <xf numFmtId="0" fontId="44" fillId="0" borderId="24" xfId="0" applyFont="1" applyBorder="1" applyAlignment="1">
      <alignment horizontal="center" vertical="center"/>
    </xf>
    <xf numFmtId="0" fontId="31" fillId="0" borderId="22" xfId="0" applyFont="1" applyBorder="1" applyAlignment="1">
      <alignment horizontal="left" vertical="center"/>
    </xf>
    <xf numFmtId="0" fontId="34" fillId="0" borderId="13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center" vertical="center"/>
    </xf>
    <xf numFmtId="9" fontId="36" fillId="0" borderId="13" xfId="0" applyNumberFormat="1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/>
    </xf>
    <xf numFmtId="0" fontId="46" fillId="0" borderId="7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/>
    </xf>
    <xf numFmtId="9" fontId="32" fillId="0" borderId="7" xfId="0" applyNumberFormat="1" applyFont="1" applyBorder="1" applyAlignment="1">
      <alignment horizontal="center" vertical="top"/>
    </xf>
    <xf numFmtId="0" fontId="32" fillId="0" borderId="7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46" fillId="0" borderId="17" xfId="0" applyFont="1" applyBorder="1" applyAlignment="1">
      <alignment horizontal="center"/>
    </xf>
    <xf numFmtId="0" fontId="46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/>
    </xf>
    <xf numFmtId="9" fontId="32" fillId="0" borderId="1" xfId="0" applyNumberFormat="1" applyFont="1" applyBorder="1" applyAlignment="1">
      <alignment horizontal="center" vertical="top"/>
    </xf>
    <xf numFmtId="0" fontId="32" fillId="0" borderId="1" xfId="0" applyFont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46" fillId="0" borderId="1" xfId="0" applyFont="1" applyBorder="1" applyAlignment="1">
      <alignment horizontal="center" vertical="top"/>
    </xf>
    <xf numFmtId="0" fontId="47" fillId="0" borderId="1" xfId="0" applyFont="1" applyBorder="1" applyAlignment="1">
      <alignment horizontal="left" wrapText="1"/>
    </xf>
    <xf numFmtId="0" fontId="47" fillId="2" borderId="1" xfId="0" applyFont="1" applyFill="1" applyBorder="1" applyAlignment="1">
      <alignment horizontal="left" wrapText="1"/>
    </xf>
    <xf numFmtId="0" fontId="47" fillId="0" borderId="6" xfId="0" applyFont="1" applyBorder="1" applyAlignment="1">
      <alignment horizontal="left" wrapText="1"/>
    </xf>
    <xf numFmtId="0" fontId="46" fillId="0" borderId="6" xfId="0" applyFont="1" applyBorder="1" applyAlignment="1">
      <alignment horizontal="center" vertical="top"/>
    </xf>
    <xf numFmtId="0" fontId="32" fillId="0" borderId="6" xfId="0" applyFont="1" applyBorder="1" applyAlignment="1">
      <alignment horizontal="center" vertical="top"/>
    </xf>
    <xf numFmtId="9" fontId="32" fillId="0" borderId="6" xfId="0" applyNumberFormat="1" applyFont="1" applyBorder="1" applyAlignment="1">
      <alignment horizontal="center" vertical="top"/>
    </xf>
    <xf numFmtId="0" fontId="32" fillId="0" borderId="6" xfId="0" applyFont="1" applyBorder="1" applyAlignment="1">
      <alignment horizontal="center"/>
    </xf>
    <xf numFmtId="0" fontId="32" fillId="0" borderId="24" xfId="0" applyFont="1" applyBorder="1" applyAlignment="1">
      <alignment horizontal="center"/>
    </xf>
    <xf numFmtId="0" fontId="45" fillId="0" borderId="13" xfId="0" applyFont="1" applyBorder="1" applyAlignment="1">
      <alignment horizontal="center"/>
    </xf>
    <xf numFmtId="9" fontId="45" fillId="0" borderId="13" xfId="0" applyNumberFormat="1" applyFont="1" applyBorder="1" applyAlignment="1">
      <alignment horizontal="center" vertical="top"/>
    </xf>
    <xf numFmtId="0" fontId="45" fillId="0" borderId="14" xfId="0" applyFont="1" applyBorder="1" applyAlignment="1">
      <alignment horizontal="center"/>
    </xf>
    <xf numFmtId="0" fontId="49" fillId="0" borderId="20" xfId="0" applyFont="1" applyBorder="1" applyAlignment="1">
      <alignment wrapText="1"/>
    </xf>
    <xf numFmtId="0" fontId="49" fillId="0" borderId="21" xfId="0" applyFont="1" applyBorder="1" applyAlignment="1">
      <alignment wrapText="1"/>
    </xf>
    <xf numFmtId="0" fontId="50" fillId="0" borderId="15" xfId="0" applyFont="1" applyBorder="1"/>
    <xf numFmtId="0" fontId="49" fillId="0" borderId="7" xfId="0" applyFont="1" applyBorder="1"/>
    <xf numFmtId="0" fontId="49" fillId="0" borderId="7" xfId="0" applyFont="1" applyBorder="1" applyAlignment="1">
      <alignment horizontal="center" vertical="center"/>
    </xf>
    <xf numFmtId="9" fontId="49" fillId="0" borderId="7" xfId="0" applyNumberFormat="1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50" fillId="0" borderId="17" xfId="0" applyFont="1" applyBorder="1"/>
    <xf numFmtId="0" fontId="49" fillId="0" borderId="1" xfId="0" applyFont="1" applyBorder="1"/>
    <xf numFmtId="0" fontId="49" fillId="0" borderId="1" xfId="0" applyFont="1" applyBorder="1" applyAlignment="1">
      <alignment horizontal="center" vertical="center"/>
    </xf>
    <xf numFmtId="9" fontId="49" fillId="0" borderId="1" xfId="0" applyNumberFormat="1" applyFont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49" fillId="0" borderId="6" xfId="0" applyFont="1" applyBorder="1"/>
    <xf numFmtId="0" fontId="49" fillId="0" borderId="6" xfId="0" applyFont="1" applyBorder="1" applyAlignment="1">
      <alignment horizontal="center" vertical="center"/>
    </xf>
    <xf numFmtId="9" fontId="49" fillId="0" borderId="6" xfId="0" applyNumberFormat="1" applyFont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9" fontId="48" fillId="0" borderId="13" xfId="0" applyNumberFormat="1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1" fontId="29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4" fillId="0" borderId="2" xfId="0" applyFont="1" applyBorder="1" applyAlignment="1">
      <alignment horizontal="right"/>
    </xf>
    <xf numFmtId="0" fontId="34" fillId="0" borderId="3" xfId="0" applyFont="1" applyBorder="1" applyAlignment="1">
      <alignment horizontal="right"/>
    </xf>
    <xf numFmtId="0" fontId="34" fillId="0" borderId="4" xfId="0" applyFont="1" applyBorder="1" applyAlignment="1">
      <alignment horizontal="right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3" fillId="0" borderId="11" xfId="5" applyFont="1" applyBorder="1" applyAlignment="1">
      <alignment horizontal="center" vertical="top"/>
    </xf>
    <xf numFmtId="0" fontId="13" fillId="0" borderId="38" xfId="5" applyFont="1" applyBorder="1" applyAlignment="1">
      <alignment horizontal="center" vertical="top"/>
    </xf>
    <xf numFmtId="0" fontId="5" fillId="0" borderId="22" xfId="5" applyFont="1" applyBorder="1" applyAlignment="1">
      <alignment horizontal="center"/>
    </xf>
    <xf numFmtId="0" fontId="5" fillId="0" borderId="13" xfId="5" applyFont="1" applyBorder="1" applyAlignment="1">
      <alignment horizontal="center"/>
    </xf>
    <xf numFmtId="0" fontId="5" fillId="0" borderId="14" xfId="5" applyFont="1" applyBorder="1" applyAlignment="1">
      <alignment horizontal="center"/>
    </xf>
    <xf numFmtId="0" fontId="13" fillId="0" borderId="17" xfId="5" applyFont="1" applyBorder="1" applyAlignment="1">
      <alignment horizontal="center" vertical="top"/>
    </xf>
    <xf numFmtId="0" fontId="13" fillId="0" borderId="1" xfId="5" applyFont="1" applyBorder="1" applyAlignment="1">
      <alignment horizontal="center" vertical="top"/>
    </xf>
    <xf numFmtId="0" fontId="13" fillId="0" borderId="18" xfId="5" applyFont="1" applyBorder="1" applyAlignment="1">
      <alignment horizontal="center" vertical="top"/>
    </xf>
    <xf numFmtId="0" fontId="13" fillId="0" borderId="25" xfId="5" applyFont="1" applyBorder="1" applyAlignment="1">
      <alignment horizontal="center" vertical="top"/>
    </xf>
    <xf numFmtId="0" fontId="13" fillId="0" borderId="26" xfId="5" applyFont="1" applyBorder="1" applyAlignment="1">
      <alignment horizontal="center" vertical="top"/>
    </xf>
    <xf numFmtId="0" fontId="13" fillId="0" borderId="22" xfId="5" applyFont="1" applyBorder="1" applyAlignment="1">
      <alignment horizontal="center" vertical="top"/>
    </xf>
    <xf numFmtId="0" fontId="13" fillId="0" borderId="13" xfId="5" applyFont="1" applyBorder="1" applyAlignment="1">
      <alignment horizontal="center" vertical="top"/>
    </xf>
    <xf numFmtId="0" fontId="5" fillId="0" borderId="0" xfId="5" applyFont="1" applyAlignment="1">
      <alignment horizontal="center"/>
    </xf>
    <xf numFmtId="0" fontId="5" fillId="0" borderId="3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7" xfId="5" applyFont="1" applyBorder="1" applyAlignment="1">
      <alignment horizontal="center" vertical="center" wrapText="1"/>
    </xf>
    <xf numFmtId="0" fontId="5" fillId="0" borderId="35" xfId="5" applyFont="1" applyBorder="1" applyAlignment="1">
      <alignment horizontal="center" vertical="center" wrapText="1"/>
    </xf>
    <xf numFmtId="0" fontId="5" fillId="0" borderId="33" xfId="5" applyFont="1" applyBorder="1" applyAlignment="1">
      <alignment horizontal="center" vertical="center"/>
    </xf>
    <xf numFmtId="0" fontId="5" fillId="0" borderId="32" xfId="5" applyFont="1" applyBorder="1" applyAlignment="1">
      <alignment horizontal="center" vertical="center"/>
    </xf>
    <xf numFmtId="2" fontId="35" fillId="0" borderId="0" xfId="5" applyNumberFormat="1" applyFont="1" applyAlignment="1" applyProtection="1">
      <alignment horizontal="right"/>
      <protection locked="0"/>
    </xf>
    <xf numFmtId="0" fontId="13" fillId="0" borderId="7" xfId="5" applyFont="1" applyBorder="1" applyAlignment="1">
      <alignment vertical="top"/>
    </xf>
    <xf numFmtId="0" fontId="13" fillId="0" borderId="7" xfId="5" applyFont="1" applyBorder="1"/>
    <xf numFmtId="2" fontId="13" fillId="0" borderId="7" xfId="5" applyNumberFormat="1" applyFont="1" applyBorder="1"/>
    <xf numFmtId="0" fontId="13" fillId="0" borderId="1" xfId="5" applyFont="1" applyBorder="1" applyAlignment="1">
      <alignment vertical="top"/>
    </xf>
    <xf numFmtId="0" fontId="13" fillId="0" borderId="1" xfId="5" applyFont="1" applyBorder="1"/>
    <xf numFmtId="2" fontId="13" fillId="0" borderId="1" xfId="5" applyNumberFormat="1" applyFont="1" applyBorder="1"/>
    <xf numFmtId="0" fontId="13" fillId="4" borderId="11" xfId="5" applyFont="1" applyFill="1" applyBorder="1" applyAlignment="1">
      <alignment horizontal="center"/>
    </xf>
    <xf numFmtId="0" fontId="13" fillId="4" borderId="38" xfId="5" applyFont="1" applyFill="1" applyBorder="1" applyAlignment="1">
      <alignment horizontal="center"/>
    </xf>
    <xf numFmtId="0" fontId="36" fillId="3" borderId="27" xfId="5" applyFont="1" applyFill="1" applyBorder="1" applyAlignment="1">
      <alignment horizontal="center" vertical="center"/>
    </xf>
    <xf numFmtId="0" fontId="36" fillId="3" borderId="34" xfId="5" applyFont="1" applyFill="1" applyBorder="1" applyAlignment="1">
      <alignment horizontal="center" vertical="center"/>
    </xf>
    <xf numFmtId="0" fontId="36" fillId="3" borderId="37" xfId="5" applyFont="1" applyFill="1" applyBorder="1" applyAlignment="1">
      <alignment horizontal="center" vertical="center" wrapText="1"/>
    </xf>
    <xf numFmtId="0" fontId="36" fillId="3" borderId="35" xfId="5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/>
    </xf>
    <xf numFmtId="0" fontId="17" fillId="0" borderId="40" xfId="0" applyFont="1" applyBorder="1"/>
    <xf numFmtId="0" fontId="17" fillId="0" borderId="41" xfId="0" applyFont="1" applyBorder="1"/>
    <xf numFmtId="0" fontId="42" fillId="0" borderId="0" xfId="0" applyFont="1" applyAlignment="1">
      <alignment horizontal="center" wrapText="1"/>
    </xf>
    <xf numFmtId="0" fontId="38" fillId="7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/>
    </xf>
    <xf numFmtId="0" fontId="38" fillId="7" borderId="1" xfId="0" applyFont="1" applyFill="1" applyBorder="1" applyAlignment="1">
      <alignment horizontal="center" wrapText="1"/>
    </xf>
    <xf numFmtId="0" fontId="38" fillId="8" borderId="28" xfId="0" applyFont="1" applyFill="1" applyBorder="1" applyAlignment="1">
      <alignment horizontal="center"/>
    </xf>
    <xf numFmtId="0" fontId="38" fillId="8" borderId="29" xfId="0" applyFont="1" applyFill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4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top" wrapText="1"/>
    </xf>
    <xf numFmtId="0" fontId="33" fillId="0" borderId="13" xfId="0" applyFont="1" applyBorder="1" applyAlignment="1">
      <alignment horizontal="center" vertical="top" wrapText="1"/>
    </xf>
    <xf numFmtId="0" fontId="33" fillId="0" borderId="14" xfId="0" applyFont="1" applyBorder="1" applyAlignment="1">
      <alignment horizontal="center" vertical="top" wrapText="1"/>
    </xf>
    <xf numFmtId="0" fontId="36" fillId="0" borderId="33" xfId="0" applyFont="1" applyBorder="1" applyAlignment="1">
      <alignment horizontal="center" wrapText="1"/>
    </xf>
    <xf numFmtId="0" fontId="36" fillId="0" borderId="32" xfId="0" applyFont="1" applyBorder="1" applyAlignment="1">
      <alignment horizontal="center" wrapText="1"/>
    </xf>
    <xf numFmtId="0" fontId="25" fillId="0" borderId="22" xfId="0" applyFont="1" applyBorder="1" applyAlignment="1">
      <alignment horizontal="center" vertical="top" wrapText="1"/>
    </xf>
    <xf numFmtId="0" fontId="25" fillId="0" borderId="13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 wrapText="1"/>
    </xf>
    <xf numFmtId="0" fontId="45" fillId="0" borderId="22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5" fillId="0" borderId="31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 wrapText="1"/>
    </xf>
    <xf numFmtId="0" fontId="45" fillId="0" borderId="33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0" fontId="48" fillId="0" borderId="31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0" fontId="48" fillId="0" borderId="33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wrapText="1"/>
    </xf>
    <xf numFmtId="0" fontId="30" fillId="0" borderId="12" xfId="0" applyFont="1" applyBorder="1" applyAlignment="1">
      <alignment horizontal="center" wrapText="1"/>
    </xf>
    <xf numFmtId="0" fontId="30" fillId="0" borderId="36" xfId="0" applyFont="1" applyBorder="1" applyAlignment="1">
      <alignment horizontal="center" wrapText="1"/>
    </xf>
    <xf numFmtId="0" fontId="48" fillId="0" borderId="33" xfId="0" applyFont="1" applyBorder="1" applyAlignment="1">
      <alignment horizontal="center" wrapText="1"/>
    </xf>
    <xf numFmtId="0" fontId="48" fillId="0" borderId="32" xfId="0" applyFont="1" applyBorder="1" applyAlignment="1">
      <alignment horizont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10" fontId="0" fillId="0" borderId="7" xfId="0" applyNumberFormat="1" applyBorder="1"/>
    <xf numFmtId="10" fontId="0" fillId="0" borderId="1" xfId="0" applyNumberFormat="1" applyBorder="1"/>
    <xf numFmtId="0" fontId="24" fillId="0" borderId="1" xfId="0" applyFont="1" applyBorder="1"/>
    <xf numFmtId="0" fontId="0" fillId="0" borderId="23" xfId="0" applyBorder="1"/>
    <xf numFmtId="0" fontId="24" fillId="0" borderId="6" xfId="0" applyFont="1" applyBorder="1"/>
    <xf numFmtId="10" fontId="0" fillId="0" borderId="6" xfId="0" applyNumberFormat="1" applyBorder="1"/>
    <xf numFmtId="1" fontId="14" fillId="0" borderId="22" xfId="0" applyNumberFormat="1" applyFont="1" applyBorder="1" applyAlignment="1">
      <alignment horizontal="center"/>
    </xf>
    <xf numFmtId="1" fontId="14" fillId="0" borderId="13" xfId="0" applyNumberFormat="1" applyFont="1" applyBorder="1" applyAlignment="1">
      <alignment horizontal="center"/>
    </xf>
    <xf numFmtId="1" fontId="14" fillId="0" borderId="13" xfId="0" applyNumberFormat="1" applyFont="1" applyBorder="1"/>
    <xf numFmtId="10" fontId="14" fillId="0" borderId="13" xfId="0" applyNumberFormat="1" applyFont="1" applyBorder="1"/>
    <xf numFmtId="1" fontId="14" fillId="0" borderId="14" xfId="0" applyNumberFormat="1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/>
    <xf numFmtId="0" fontId="2" fillId="0" borderId="13" xfId="0" applyFont="1" applyBorder="1"/>
    <xf numFmtId="1" fontId="2" fillId="0" borderId="13" xfId="0" applyNumberFormat="1" applyFont="1" applyBorder="1"/>
    <xf numFmtId="1" fontId="2" fillId="0" borderId="14" xfId="0" applyNumberFormat="1" applyFont="1" applyBorder="1"/>
  </cellXfs>
  <cellStyles count="6">
    <cellStyle name="Comma 2" xfId="4" xr:uid="{E4D00B4F-4861-474C-8ABE-12A535A2EC48}"/>
    <cellStyle name="Normal" xfId="0" builtinId="0"/>
    <cellStyle name="Normal 2" xfId="5" xr:uid="{F5384E88-92F6-4482-B551-DE9D18DC5DA9}"/>
    <cellStyle name="Normal 2 2" xfId="2" xr:uid="{DF30F228-F5E6-450C-ACBC-AEF3C69BC8B3}"/>
    <cellStyle name="Percent" xfId="1" builtinId="5"/>
    <cellStyle name="Percent 2 2" xfId="3" xr:uid="{3DE2986C-72A1-42C7-80D4-190EAA8D72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opLeftCell="A11" workbookViewId="0">
      <selection activeCell="T15" sqref="T15"/>
    </sheetView>
  </sheetViews>
  <sheetFormatPr defaultRowHeight="15" x14ac:dyDescent="0.25"/>
  <cols>
    <col min="2" max="2" width="25" bestFit="1" customWidth="1"/>
    <col min="3" max="3" width="7" bestFit="1" customWidth="1"/>
    <col min="4" max="4" width="11.5703125" bestFit="1" customWidth="1"/>
    <col min="5" max="5" width="12.42578125" bestFit="1" customWidth="1"/>
    <col min="6" max="6" width="11.5703125" bestFit="1" customWidth="1"/>
    <col min="7" max="7" width="16.85546875" bestFit="1" customWidth="1"/>
    <col min="8" max="8" width="10.28515625" bestFit="1" customWidth="1"/>
    <col min="9" max="9" width="9" bestFit="1" customWidth="1"/>
    <col min="10" max="10" width="11.5703125" bestFit="1" customWidth="1"/>
    <col min="11" max="11" width="8.5703125" bestFit="1" customWidth="1"/>
    <col min="12" max="12" width="11.5703125" bestFit="1" customWidth="1"/>
    <col min="13" max="13" width="8.28515625" bestFit="1" customWidth="1"/>
  </cols>
  <sheetData>
    <row r="1" spans="1:13" ht="15.75" x14ac:dyDescent="0.25">
      <c r="A1" s="227" t="s">
        <v>324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3" ht="78.75" x14ac:dyDescent="0.25">
      <c r="A2" s="65" t="s">
        <v>0</v>
      </c>
      <c r="B2" s="65" t="s">
        <v>1</v>
      </c>
      <c r="C2" s="66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6" t="s">
        <v>7</v>
      </c>
      <c r="I2" s="66" t="s">
        <v>8</v>
      </c>
      <c r="J2" s="66" t="s">
        <v>9</v>
      </c>
      <c r="K2" s="66" t="s">
        <v>10</v>
      </c>
      <c r="L2" s="66" t="s">
        <v>11</v>
      </c>
      <c r="M2" s="66" t="s">
        <v>12</v>
      </c>
    </row>
    <row r="3" spans="1:13" ht="15.75" x14ac:dyDescent="0.25">
      <c r="A3" s="67">
        <v>1</v>
      </c>
      <c r="B3" s="67" t="s">
        <v>13</v>
      </c>
      <c r="C3" s="43" t="s">
        <v>14</v>
      </c>
      <c r="D3" s="43">
        <v>6267260</v>
      </c>
      <c r="E3" s="43">
        <v>1627184</v>
      </c>
      <c r="F3" s="43">
        <v>7894444</v>
      </c>
      <c r="G3" s="68">
        <v>54335024880.260017</v>
      </c>
      <c r="H3" s="43">
        <v>346727</v>
      </c>
      <c r="I3" s="69">
        <f t="shared" ref="I3:I32" si="0">H3/F3%</f>
        <v>4.3920382486721037</v>
      </c>
      <c r="J3" s="43">
        <v>7615754</v>
      </c>
      <c r="K3" s="70">
        <f t="shared" ref="K3:K32" si="1">J3/F3%</f>
        <v>96.469795719622553</v>
      </c>
      <c r="L3" s="43">
        <v>7665473</v>
      </c>
      <c r="M3" s="70">
        <f t="shared" ref="M3:M32" si="2">L3/F3%</f>
        <v>97.099593080906018</v>
      </c>
    </row>
    <row r="4" spans="1:13" ht="15.75" x14ac:dyDescent="0.25">
      <c r="A4" s="67">
        <v>2</v>
      </c>
      <c r="B4" s="67" t="s">
        <v>15</v>
      </c>
      <c r="C4" s="43" t="s">
        <v>14</v>
      </c>
      <c r="D4" s="43">
        <v>365044</v>
      </c>
      <c r="E4" s="43">
        <v>153504</v>
      </c>
      <c r="F4" s="43">
        <v>518548</v>
      </c>
      <c r="G4" s="68">
        <v>3601510038.1199994</v>
      </c>
      <c r="H4" s="43">
        <v>47418</v>
      </c>
      <c r="I4" s="69">
        <f t="shared" si="0"/>
        <v>9.1443800766756418</v>
      </c>
      <c r="J4" s="43">
        <v>460960</v>
      </c>
      <c r="K4" s="70">
        <f t="shared" si="1"/>
        <v>88.894374291290305</v>
      </c>
      <c r="L4" s="43">
        <v>501412</v>
      </c>
      <c r="M4" s="70">
        <f t="shared" si="2"/>
        <v>96.695387890802792</v>
      </c>
    </row>
    <row r="5" spans="1:13" ht="15.75" x14ac:dyDescent="0.25">
      <c r="A5" s="67">
        <v>3</v>
      </c>
      <c r="B5" s="67" t="s">
        <v>16</v>
      </c>
      <c r="C5" s="43" t="s">
        <v>14</v>
      </c>
      <c r="D5" s="43">
        <v>42367</v>
      </c>
      <c r="E5" s="43">
        <v>88640</v>
      </c>
      <c r="F5" s="43">
        <v>131007</v>
      </c>
      <c r="G5" s="68">
        <v>940898809</v>
      </c>
      <c r="H5" s="43">
        <v>16881</v>
      </c>
      <c r="I5" s="69">
        <f t="shared" si="0"/>
        <v>12.8855710000229</v>
      </c>
      <c r="J5" s="43">
        <v>95754</v>
      </c>
      <c r="K5" s="70">
        <f t="shared" si="1"/>
        <v>73.090750875907403</v>
      </c>
      <c r="L5" s="43">
        <v>122263</v>
      </c>
      <c r="M5" s="70">
        <f t="shared" si="2"/>
        <v>93.325547489828793</v>
      </c>
    </row>
    <row r="6" spans="1:13" ht="15.75" x14ac:dyDescent="0.25">
      <c r="A6" s="67">
        <v>4</v>
      </c>
      <c r="B6" s="67" t="s">
        <v>17</v>
      </c>
      <c r="C6" s="43" t="s">
        <v>14</v>
      </c>
      <c r="D6" s="43">
        <v>289856</v>
      </c>
      <c r="E6" s="43">
        <v>224000</v>
      </c>
      <c r="F6" s="43">
        <v>513856</v>
      </c>
      <c r="G6" s="68">
        <v>4014474356.4199996</v>
      </c>
      <c r="H6" s="43">
        <v>74584</v>
      </c>
      <c r="I6" s="69">
        <f t="shared" si="0"/>
        <v>14.514572175862497</v>
      </c>
      <c r="J6" s="43">
        <v>366612</v>
      </c>
      <c r="K6" s="70">
        <f t="shared" si="1"/>
        <v>71.345279611408642</v>
      </c>
      <c r="L6" s="43">
        <v>476761</v>
      </c>
      <c r="M6" s="70">
        <f t="shared" si="2"/>
        <v>92.781051500809554</v>
      </c>
    </row>
    <row r="7" spans="1:13" ht="15.75" x14ac:dyDescent="0.25">
      <c r="A7" s="67">
        <v>5</v>
      </c>
      <c r="B7" s="67" t="s">
        <v>18</v>
      </c>
      <c r="C7" s="43" t="s">
        <v>14</v>
      </c>
      <c r="D7" s="43">
        <v>357181</v>
      </c>
      <c r="E7" s="43">
        <v>132571</v>
      </c>
      <c r="F7" s="43">
        <v>489752</v>
      </c>
      <c r="G7" s="68">
        <v>2924705363.0200005</v>
      </c>
      <c r="H7" s="43">
        <v>43729</v>
      </c>
      <c r="I7" s="69">
        <f t="shared" si="0"/>
        <v>8.928804782828859</v>
      </c>
      <c r="J7" s="43">
        <v>220749</v>
      </c>
      <c r="K7" s="70">
        <f t="shared" si="1"/>
        <v>45.073629102076147</v>
      </c>
      <c r="L7" s="43">
        <v>430955</v>
      </c>
      <c r="M7" s="70">
        <f t="shared" si="2"/>
        <v>87.994536010062234</v>
      </c>
    </row>
    <row r="8" spans="1:13" ht="15.75" x14ac:dyDescent="0.25">
      <c r="A8" s="67">
        <v>6</v>
      </c>
      <c r="B8" s="67" t="s">
        <v>19</v>
      </c>
      <c r="C8" s="43" t="s">
        <v>14</v>
      </c>
      <c r="D8" s="43">
        <v>182701</v>
      </c>
      <c r="E8" s="43">
        <v>152985</v>
      </c>
      <c r="F8" s="43">
        <v>335686</v>
      </c>
      <c r="G8" s="68">
        <v>1653900054.6900003</v>
      </c>
      <c r="H8" s="43">
        <v>44902</v>
      </c>
      <c r="I8" s="69">
        <f t="shared" si="0"/>
        <v>13.376190845015877</v>
      </c>
      <c r="J8" s="43">
        <v>262969</v>
      </c>
      <c r="K8" s="70">
        <f t="shared" si="1"/>
        <v>78.337791865016712</v>
      </c>
      <c r="L8" s="43">
        <v>206047</v>
      </c>
      <c r="M8" s="70">
        <f t="shared" si="2"/>
        <v>61.380873792770622</v>
      </c>
    </row>
    <row r="9" spans="1:13" ht="15.75" x14ac:dyDescent="0.25">
      <c r="A9" s="67">
        <v>7</v>
      </c>
      <c r="B9" s="67" t="s">
        <v>20</v>
      </c>
      <c r="C9" s="43" t="s">
        <v>14</v>
      </c>
      <c r="D9" s="43">
        <v>40138</v>
      </c>
      <c r="E9" s="43">
        <v>147059</v>
      </c>
      <c r="F9" s="43">
        <v>187197</v>
      </c>
      <c r="G9" s="68">
        <v>782752430.03999984</v>
      </c>
      <c r="H9" s="43">
        <v>4045</v>
      </c>
      <c r="I9" s="69">
        <f t="shared" si="0"/>
        <v>2.1608252269000037</v>
      </c>
      <c r="J9" s="43">
        <v>186759</v>
      </c>
      <c r="K9" s="70">
        <f t="shared" si="1"/>
        <v>99.766021891376468</v>
      </c>
      <c r="L9" s="43">
        <v>186598</v>
      </c>
      <c r="M9" s="70">
        <f t="shared" si="2"/>
        <v>99.680016239576489</v>
      </c>
    </row>
    <row r="10" spans="1:13" ht="15.75" x14ac:dyDescent="0.25">
      <c r="A10" s="67">
        <v>8</v>
      </c>
      <c r="B10" s="67" t="s">
        <v>21</v>
      </c>
      <c r="C10" s="43" t="s">
        <v>14</v>
      </c>
      <c r="D10" s="43">
        <v>64003</v>
      </c>
      <c r="E10" s="43">
        <v>33983</v>
      </c>
      <c r="F10" s="43">
        <v>97986</v>
      </c>
      <c r="G10" s="68">
        <v>231367537</v>
      </c>
      <c r="H10" s="43">
        <v>7555</v>
      </c>
      <c r="I10" s="69">
        <f t="shared" si="0"/>
        <v>7.7102851427754988</v>
      </c>
      <c r="J10" s="43">
        <v>63330</v>
      </c>
      <c r="K10" s="70">
        <f t="shared" si="1"/>
        <v>64.631682077031414</v>
      </c>
      <c r="L10" s="43">
        <v>89241</v>
      </c>
      <c r="M10" s="70">
        <f t="shared" si="2"/>
        <v>91.075255648766145</v>
      </c>
    </row>
    <row r="11" spans="1:13" ht="15.75" x14ac:dyDescent="0.25">
      <c r="A11" s="67">
        <v>9</v>
      </c>
      <c r="B11" s="67" t="s">
        <v>22</v>
      </c>
      <c r="C11" s="43" t="s">
        <v>14</v>
      </c>
      <c r="D11" s="43">
        <v>3064885</v>
      </c>
      <c r="E11" s="43">
        <v>477930</v>
      </c>
      <c r="F11" s="43">
        <v>3542815</v>
      </c>
      <c r="G11" s="68">
        <v>19770022631.360001</v>
      </c>
      <c r="H11" s="43">
        <v>540121</v>
      </c>
      <c r="I11" s="69">
        <f t="shared" si="0"/>
        <v>15.245532154515548</v>
      </c>
      <c r="J11" s="43">
        <v>2475978</v>
      </c>
      <c r="K11" s="70">
        <f t="shared" si="1"/>
        <v>69.887307127242039</v>
      </c>
      <c r="L11" s="43">
        <v>3339599</v>
      </c>
      <c r="M11" s="70">
        <f t="shared" si="2"/>
        <v>94.263996285439688</v>
      </c>
    </row>
    <row r="12" spans="1:13" ht="15.75" x14ac:dyDescent="0.25">
      <c r="A12" s="67">
        <v>10</v>
      </c>
      <c r="B12" s="67" t="s">
        <v>23</v>
      </c>
      <c r="C12" s="43" t="s">
        <v>14</v>
      </c>
      <c r="D12" s="43">
        <v>9051252</v>
      </c>
      <c r="E12" s="43">
        <v>1479816</v>
      </c>
      <c r="F12" s="43">
        <v>10531068</v>
      </c>
      <c r="G12" s="68">
        <v>61705581575.919991</v>
      </c>
      <c r="H12" s="43">
        <v>289657</v>
      </c>
      <c r="I12" s="69">
        <f t="shared" si="0"/>
        <v>2.7504997593786311</v>
      </c>
      <c r="J12" s="43">
        <v>8982141</v>
      </c>
      <c r="K12" s="70">
        <f t="shared" si="1"/>
        <v>85.291833648780923</v>
      </c>
      <c r="L12" s="43">
        <v>9537164</v>
      </c>
      <c r="M12" s="70">
        <f t="shared" si="2"/>
        <v>90.562172801467057</v>
      </c>
    </row>
    <row r="13" spans="1:13" ht="15.75" x14ac:dyDescent="0.25">
      <c r="A13" s="67">
        <v>11</v>
      </c>
      <c r="B13" s="67" t="s">
        <v>24</v>
      </c>
      <c r="C13" s="43" t="s">
        <v>14</v>
      </c>
      <c r="D13" s="43">
        <v>693792</v>
      </c>
      <c r="E13" s="43">
        <v>652057</v>
      </c>
      <c r="F13" s="43">
        <v>1345849</v>
      </c>
      <c r="G13" s="68">
        <v>6306641699</v>
      </c>
      <c r="H13" s="43">
        <v>93763</v>
      </c>
      <c r="I13" s="69">
        <f t="shared" si="0"/>
        <v>6.9668291167879906</v>
      </c>
      <c r="J13" s="43">
        <v>722028</v>
      </c>
      <c r="K13" s="70">
        <f t="shared" si="1"/>
        <v>53.648514803666686</v>
      </c>
      <c r="L13" s="43">
        <v>1307901</v>
      </c>
      <c r="M13" s="70">
        <f t="shared" si="2"/>
        <v>97.180367188295264</v>
      </c>
    </row>
    <row r="14" spans="1:13" ht="15.75" x14ac:dyDescent="0.25">
      <c r="A14" s="67">
        <v>12</v>
      </c>
      <c r="B14" s="67" t="s">
        <v>25</v>
      </c>
      <c r="C14" s="43" t="s">
        <v>14</v>
      </c>
      <c r="D14" s="43">
        <v>420879</v>
      </c>
      <c r="E14" s="43">
        <v>195789</v>
      </c>
      <c r="F14" s="43">
        <v>616668</v>
      </c>
      <c r="G14" s="68">
        <v>3398226795.6999998</v>
      </c>
      <c r="H14" s="43">
        <v>112552</v>
      </c>
      <c r="I14" s="69">
        <f t="shared" si="0"/>
        <v>18.251636212678459</v>
      </c>
      <c r="J14" s="43">
        <v>362908</v>
      </c>
      <c r="K14" s="70">
        <f t="shared" si="1"/>
        <v>58.849818703094691</v>
      </c>
      <c r="L14" s="43">
        <v>555286</v>
      </c>
      <c r="M14" s="70">
        <f t="shared" si="2"/>
        <v>90.046183683927168</v>
      </c>
    </row>
    <row r="15" spans="1:13" ht="15.75" x14ac:dyDescent="0.25">
      <c r="A15" s="227" t="s">
        <v>26</v>
      </c>
      <c r="B15" s="227"/>
      <c r="C15" s="64"/>
      <c r="D15" s="64">
        <f>SUM(D3:D14)</f>
        <v>20839358</v>
      </c>
      <c r="E15" s="64">
        <f t="shared" ref="E15:L15" si="3">SUM(E3:E14)</f>
        <v>5365518</v>
      </c>
      <c r="F15" s="64">
        <f t="shared" si="3"/>
        <v>26204876</v>
      </c>
      <c r="G15" s="71">
        <f t="shared" si="3"/>
        <v>159665106170.53003</v>
      </c>
      <c r="H15" s="71">
        <f t="shared" si="3"/>
        <v>1621934</v>
      </c>
      <c r="I15" s="72">
        <f t="shared" si="0"/>
        <v>6.1894358897176236</v>
      </c>
      <c r="J15" s="64">
        <f t="shared" si="3"/>
        <v>21815942</v>
      </c>
      <c r="K15" s="73">
        <f t="shared" si="1"/>
        <v>83.251460529712105</v>
      </c>
      <c r="L15" s="64">
        <f t="shared" si="3"/>
        <v>24418700</v>
      </c>
      <c r="M15" s="73">
        <f t="shared" si="2"/>
        <v>93.183802892255628</v>
      </c>
    </row>
    <row r="16" spans="1:13" ht="15.75" x14ac:dyDescent="0.25">
      <c r="A16" s="67">
        <v>13</v>
      </c>
      <c r="B16" s="67" t="s">
        <v>27</v>
      </c>
      <c r="C16" s="43" t="s">
        <v>28</v>
      </c>
      <c r="D16" s="43">
        <v>2771</v>
      </c>
      <c r="E16" s="43">
        <v>74476</v>
      </c>
      <c r="F16" s="43">
        <v>77247</v>
      </c>
      <c r="G16" s="68">
        <v>789863527</v>
      </c>
      <c r="H16" s="43">
        <v>7427</v>
      </c>
      <c r="I16" s="69">
        <f t="shared" si="0"/>
        <v>9.6146128652245384</v>
      </c>
      <c r="J16" s="43">
        <v>43574</v>
      </c>
      <c r="K16" s="70">
        <f t="shared" si="1"/>
        <v>56.408663119603347</v>
      </c>
      <c r="L16" s="43">
        <v>58737</v>
      </c>
      <c r="M16" s="70">
        <f t="shared" si="2"/>
        <v>76.037904384636292</v>
      </c>
    </row>
    <row r="17" spans="1:13" ht="15.75" x14ac:dyDescent="0.25">
      <c r="A17" s="67">
        <v>14</v>
      </c>
      <c r="B17" s="67" t="s">
        <v>29</v>
      </c>
      <c r="C17" s="43" t="s">
        <v>28</v>
      </c>
      <c r="D17" s="43">
        <v>0</v>
      </c>
      <c r="E17" s="43">
        <v>529</v>
      </c>
      <c r="F17" s="43">
        <v>529</v>
      </c>
      <c r="G17" s="68">
        <v>2699971.27</v>
      </c>
      <c r="H17" s="43">
        <v>19</v>
      </c>
      <c r="I17" s="69">
        <f t="shared" si="0"/>
        <v>3.5916824196597354</v>
      </c>
      <c r="J17" s="43">
        <v>435</v>
      </c>
      <c r="K17" s="70">
        <f t="shared" si="1"/>
        <v>82.230623818525515</v>
      </c>
      <c r="L17" s="43">
        <v>463</v>
      </c>
      <c r="M17" s="70">
        <f t="shared" si="2"/>
        <v>87.523629489603024</v>
      </c>
    </row>
    <row r="18" spans="1:13" ht="15.75" x14ac:dyDescent="0.25">
      <c r="A18" s="67">
        <v>15</v>
      </c>
      <c r="B18" s="67" t="s">
        <v>30</v>
      </c>
      <c r="C18" s="43" t="s">
        <v>28</v>
      </c>
      <c r="D18" s="43">
        <v>66</v>
      </c>
      <c r="E18" s="43">
        <v>2156</v>
      </c>
      <c r="F18" s="43">
        <v>2222</v>
      </c>
      <c r="G18" s="68">
        <v>9576363.2400000002</v>
      </c>
      <c r="H18" s="43">
        <v>844</v>
      </c>
      <c r="I18" s="69">
        <f t="shared" si="0"/>
        <v>37.983798379837985</v>
      </c>
      <c r="J18" s="43">
        <v>264</v>
      </c>
      <c r="K18" s="70">
        <f t="shared" si="1"/>
        <v>11.881188118811881</v>
      </c>
      <c r="L18" s="43">
        <v>1826</v>
      </c>
      <c r="M18" s="70">
        <f t="shared" si="2"/>
        <v>82.178217821782184</v>
      </c>
    </row>
    <row r="19" spans="1:13" ht="15.75" x14ac:dyDescent="0.25">
      <c r="A19" s="67">
        <v>16</v>
      </c>
      <c r="B19" s="67" t="s">
        <v>31</v>
      </c>
      <c r="C19" s="43" t="s">
        <v>28</v>
      </c>
      <c r="D19" s="43">
        <v>22118</v>
      </c>
      <c r="E19" s="43">
        <v>395988</v>
      </c>
      <c r="F19" s="43">
        <v>418106</v>
      </c>
      <c r="G19" s="68">
        <v>1892098750.1100004</v>
      </c>
      <c r="H19" s="43">
        <v>155154</v>
      </c>
      <c r="I19" s="69">
        <f t="shared" si="0"/>
        <v>37.108771459869025</v>
      </c>
      <c r="J19" s="43">
        <v>418094</v>
      </c>
      <c r="K19" s="70">
        <f t="shared" si="1"/>
        <v>99.99712991442361</v>
      </c>
      <c r="L19" s="43">
        <v>254866</v>
      </c>
      <c r="M19" s="70">
        <f t="shared" si="2"/>
        <v>60.957269209243584</v>
      </c>
    </row>
    <row r="20" spans="1:13" ht="15.75" x14ac:dyDescent="0.25">
      <c r="A20" s="67">
        <v>17</v>
      </c>
      <c r="B20" s="67" t="s">
        <v>32</v>
      </c>
      <c r="C20" s="43" t="s">
        <v>28</v>
      </c>
      <c r="D20" s="43">
        <v>745700</v>
      </c>
      <c r="E20" s="43">
        <v>154570</v>
      </c>
      <c r="F20" s="43">
        <v>900270</v>
      </c>
      <c r="G20" s="68">
        <v>2305290969.3700004</v>
      </c>
      <c r="H20" s="43">
        <v>144514</v>
      </c>
      <c r="I20" s="69">
        <f t="shared" si="0"/>
        <v>16.052295422484363</v>
      </c>
      <c r="J20" s="43">
        <v>873707</v>
      </c>
      <c r="K20" s="70">
        <f t="shared" si="1"/>
        <v>97.049440723338549</v>
      </c>
      <c r="L20" s="43">
        <v>762270</v>
      </c>
      <c r="M20" s="70">
        <f t="shared" si="2"/>
        <v>84.67126528708053</v>
      </c>
    </row>
    <row r="21" spans="1:13" ht="15.75" x14ac:dyDescent="0.25">
      <c r="A21" s="67">
        <v>18</v>
      </c>
      <c r="B21" s="67" t="s">
        <v>33</v>
      </c>
      <c r="C21" s="43" t="s">
        <v>28</v>
      </c>
      <c r="D21" s="43">
        <v>20678</v>
      </c>
      <c r="E21" s="43">
        <v>52651</v>
      </c>
      <c r="F21" s="43">
        <v>73329</v>
      </c>
      <c r="G21" s="68">
        <v>454741129.69</v>
      </c>
      <c r="H21" s="43">
        <v>11608</v>
      </c>
      <c r="I21" s="69">
        <f t="shared" si="0"/>
        <v>15.830026319737076</v>
      </c>
      <c r="J21" s="43">
        <v>25855</v>
      </c>
      <c r="K21" s="70">
        <f t="shared" si="1"/>
        <v>35.25890166237096</v>
      </c>
      <c r="L21" s="43">
        <v>56277</v>
      </c>
      <c r="M21" s="70">
        <f t="shared" si="2"/>
        <v>76.745898621282166</v>
      </c>
    </row>
    <row r="22" spans="1:13" ht="15.75" x14ac:dyDescent="0.25">
      <c r="A22" s="67">
        <v>19</v>
      </c>
      <c r="B22" s="67" t="s">
        <v>34</v>
      </c>
      <c r="C22" s="43" t="s">
        <v>28</v>
      </c>
      <c r="D22" s="43">
        <v>3303</v>
      </c>
      <c r="E22" s="43">
        <v>16376</v>
      </c>
      <c r="F22" s="43">
        <v>19679</v>
      </c>
      <c r="G22" s="68">
        <v>65917703.24000001</v>
      </c>
      <c r="H22" s="43">
        <v>909</v>
      </c>
      <c r="I22" s="69">
        <f t="shared" si="0"/>
        <v>4.6191371512780126</v>
      </c>
      <c r="J22" s="43">
        <v>5194</v>
      </c>
      <c r="K22" s="70">
        <f t="shared" si="1"/>
        <v>26.39361756186798</v>
      </c>
      <c r="L22" s="43">
        <v>12738</v>
      </c>
      <c r="M22" s="70">
        <f t="shared" si="2"/>
        <v>64.728898826159863</v>
      </c>
    </row>
    <row r="23" spans="1:13" ht="15.75" x14ac:dyDescent="0.25">
      <c r="A23" s="67">
        <v>20</v>
      </c>
      <c r="B23" s="67" t="s">
        <v>35</v>
      </c>
      <c r="C23" s="43" t="s">
        <v>28</v>
      </c>
      <c r="D23" s="43">
        <v>0</v>
      </c>
      <c r="E23" s="43">
        <v>667</v>
      </c>
      <c r="F23" s="43">
        <v>667</v>
      </c>
      <c r="G23" s="68">
        <v>1717050</v>
      </c>
      <c r="H23" s="43">
        <v>261</v>
      </c>
      <c r="I23" s="69">
        <f t="shared" si="0"/>
        <v>39.130434782608695</v>
      </c>
      <c r="J23" s="43">
        <v>483</v>
      </c>
      <c r="K23" s="70">
        <f t="shared" si="1"/>
        <v>72.41379310344827</v>
      </c>
      <c r="L23" s="43">
        <v>541</v>
      </c>
      <c r="M23" s="70">
        <f t="shared" si="2"/>
        <v>81.109445277361317</v>
      </c>
    </row>
    <row r="24" spans="1:13" ht="15.75" x14ac:dyDescent="0.25">
      <c r="A24" s="67">
        <v>21</v>
      </c>
      <c r="B24" s="67" t="s">
        <v>36</v>
      </c>
      <c r="C24" s="43" t="s">
        <v>28</v>
      </c>
      <c r="D24" s="43">
        <v>0</v>
      </c>
      <c r="E24" s="43">
        <v>521</v>
      </c>
      <c r="F24" s="43">
        <v>521</v>
      </c>
      <c r="G24" s="68">
        <v>870974.86</v>
      </c>
      <c r="H24" s="43">
        <v>152</v>
      </c>
      <c r="I24" s="69">
        <f t="shared" si="0"/>
        <v>29.174664107485604</v>
      </c>
      <c r="J24" s="43">
        <v>521</v>
      </c>
      <c r="K24" s="70">
        <f t="shared" si="1"/>
        <v>100</v>
      </c>
      <c r="L24" s="43">
        <v>396</v>
      </c>
      <c r="M24" s="70">
        <f t="shared" si="2"/>
        <v>76.007677543186176</v>
      </c>
    </row>
    <row r="25" spans="1:13" ht="15.75" x14ac:dyDescent="0.25">
      <c r="A25" s="67">
        <v>22</v>
      </c>
      <c r="B25" s="67" t="s">
        <v>37</v>
      </c>
      <c r="C25" s="43" t="s">
        <v>28</v>
      </c>
      <c r="D25" s="43">
        <v>13930</v>
      </c>
      <c r="E25" s="43">
        <v>20795</v>
      </c>
      <c r="F25" s="43">
        <v>34725</v>
      </c>
      <c r="G25" s="68">
        <v>80945492.890000001</v>
      </c>
      <c r="H25" s="43">
        <v>13596</v>
      </c>
      <c r="I25" s="69">
        <f t="shared" si="0"/>
        <v>39.153347732181423</v>
      </c>
      <c r="J25" s="43">
        <v>26898</v>
      </c>
      <c r="K25" s="70">
        <f t="shared" si="1"/>
        <v>77.460043196544277</v>
      </c>
      <c r="L25" s="43">
        <v>30673</v>
      </c>
      <c r="M25" s="70">
        <f t="shared" si="2"/>
        <v>88.331173506119512</v>
      </c>
    </row>
    <row r="26" spans="1:13" ht="15.75" x14ac:dyDescent="0.25">
      <c r="A26" s="67">
        <v>23</v>
      </c>
      <c r="B26" s="67" t="s">
        <v>38</v>
      </c>
      <c r="C26" s="43" t="s">
        <v>28</v>
      </c>
      <c r="D26" s="43">
        <v>4848</v>
      </c>
      <c r="E26" s="43">
        <v>926</v>
      </c>
      <c r="F26" s="43">
        <v>5774</v>
      </c>
      <c r="G26" s="68">
        <v>10708981.440000001</v>
      </c>
      <c r="H26" s="43">
        <v>327</v>
      </c>
      <c r="I26" s="69">
        <f t="shared" si="0"/>
        <v>5.6633183235192242</v>
      </c>
      <c r="J26" s="43">
        <v>5774</v>
      </c>
      <c r="K26" s="70">
        <f t="shared" si="1"/>
        <v>100</v>
      </c>
      <c r="L26" s="43">
        <v>5774</v>
      </c>
      <c r="M26" s="70">
        <f t="shared" si="2"/>
        <v>100</v>
      </c>
    </row>
    <row r="27" spans="1:13" ht="15.75" x14ac:dyDescent="0.25">
      <c r="A27" s="67">
        <v>24</v>
      </c>
      <c r="B27" s="67" t="s">
        <v>39</v>
      </c>
      <c r="C27" s="43" t="s">
        <v>28</v>
      </c>
      <c r="D27" s="43">
        <v>0</v>
      </c>
      <c r="E27" s="43">
        <v>545</v>
      </c>
      <c r="F27" s="43">
        <v>545</v>
      </c>
      <c r="G27" s="68">
        <v>1083084.04</v>
      </c>
      <c r="H27" s="43">
        <v>270</v>
      </c>
      <c r="I27" s="69">
        <f>H27/F27%</f>
        <v>49.541284403669721</v>
      </c>
      <c r="J27" s="43">
        <v>359</v>
      </c>
      <c r="K27" s="70">
        <f t="shared" si="1"/>
        <v>65.871559633027516</v>
      </c>
      <c r="L27" s="43">
        <v>530</v>
      </c>
      <c r="M27" s="70">
        <f t="shared" si="2"/>
        <v>97.247706422018339</v>
      </c>
    </row>
    <row r="28" spans="1:13" ht="15.75" x14ac:dyDescent="0.25">
      <c r="A28" s="67">
        <v>25</v>
      </c>
      <c r="B28" s="67" t="s">
        <v>40</v>
      </c>
      <c r="C28" s="43" t="s">
        <v>28</v>
      </c>
      <c r="D28" s="43">
        <v>24589</v>
      </c>
      <c r="E28" s="43">
        <v>3172</v>
      </c>
      <c r="F28" s="43">
        <v>27761</v>
      </c>
      <c r="G28" s="68">
        <v>142933290.64000002</v>
      </c>
      <c r="H28" s="43">
        <v>5399</v>
      </c>
      <c r="I28" s="69">
        <f t="shared" si="0"/>
        <v>19.44814668059508</v>
      </c>
      <c r="J28" s="43">
        <v>27761</v>
      </c>
      <c r="K28" s="70">
        <f t="shared" si="1"/>
        <v>100</v>
      </c>
      <c r="L28" s="43">
        <v>25992</v>
      </c>
      <c r="M28" s="70">
        <f t="shared" si="2"/>
        <v>93.627751161701667</v>
      </c>
    </row>
    <row r="29" spans="1:13" ht="15.75" x14ac:dyDescent="0.25">
      <c r="A29" s="227" t="s">
        <v>41</v>
      </c>
      <c r="B29" s="227"/>
      <c r="C29" s="64"/>
      <c r="D29" s="64">
        <f>SUM(D16:D28)</f>
        <v>838003</v>
      </c>
      <c r="E29" s="64">
        <f t="shared" ref="E29:L29" si="4">SUM(E16:E28)</f>
        <v>723372</v>
      </c>
      <c r="F29" s="64">
        <f t="shared" si="4"/>
        <v>1561375</v>
      </c>
      <c r="G29" s="64">
        <f t="shared" si="4"/>
        <v>5758447287.79</v>
      </c>
      <c r="H29" s="64">
        <f t="shared" si="4"/>
        <v>340480</v>
      </c>
      <c r="I29" s="72">
        <f t="shared" si="0"/>
        <v>21.806420622848449</v>
      </c>
      <c r="J29" s="64">
        <f t="shared" si="4"/>
        <v>1428919</v>
      </c>
      <c r="K29" s="73">
        <f t="shared" si="1"/>
        <v>91.516708029781441</v>
      </c>
      <c r="L29" s="64">
        <f t="shared" si="4"/>
        <v>1211083</v>
      </c>
      <c r="M29" s="73">
        <f t="shared" si="2"/>
        <v>77.565158914418376</v>
      </c>
    </row>
    <row r="30" spans="1:13" ht="15.75" x14ac:dyDescent="0.25">
      <c r="A30" s="74">
        <v>26</v>
      </c>
      <c r="B30" s="75" t="s">
        <v>42</v>
      </c>
      <c r="C30" s="43" t="s">
        <v>43</v>
      </c>
      <c r="D30" s="43">
        <v>7461006</v>
      </c>
      <c r="E30" s="43">
        <v>2784045</v>
      </c>
      <c r="F30" s="43">
        <v>10245051</v>
      </c>
      <c r="G30" s="43">
        <v>57462962370.479996</v>
      </c>
      <c r="H30" s="43">
        <v>797666</v>
      </c>
      <c r="I30" s="69">
        <f t="shared" si="0"/>
        <v>7.7858665613280014</v>
      </c>
      <c r="J30" s="43">
        <v>4972734</v>
      </c>
      <c r="K30" s="70">
        <f t="shared" si="1"/>
        <v>48.537913574075915</v>
      </c>
      <c r="L30" s="43">
        <v>9436058</v>
      </c>
      <c r="M30" s="70">
        <f t="shared" si="2"/>
        <v>92.103572739657423</v>
      </c>
    </row>
    <row r="31" spans="1:13" ht="15.75" x14ac:dyDescent="0.25">
      <c r="A31" s="227" t="s">
        <v>44</v>
      </c>
      <c r="B31" s="227"/>
      <c r="C31" s="64"/>
      <c r="D31" s="64">
        <v>7461006</v>
      </c>
      <c r="E31" s="64">
        <v>2784045</v>
      </c>
      <c r="F31" s="64">
        <v>10245051</v>
      </c>
      <c r="G31" s="64">
        <v>57462962370.479996</v>
      </c>
      <c r="H31" s="64">
        <v>797666</v>
      </c>
      <c r="I31" s="72">
        <f t="shared" si="0"/>
        <v>7.7858665613280014</v>
      </c>
      <c r="J31" s="64">
        <v>4972734</v>
      </c>
      <c r="K31" s="73">
        <f t="shared" si="1"/>
        <v>48.537913574075915</v>
      </c>
      <c r="L31" s="64">
        <v>9436058</v>
      </c>
      <c r="M31" s="73">
        <f t="shared" si="2"/>
        <v>92.103572739657423</v>
      </c>
    </row>
    <row r="32" spans="1:13" ht="15.75" x14ac:dyDescent="0.25">
      <c r="A32" s="227" t="s">
        <v>45</v>
      </c>
      <c r="B32" s="227"/>
      <c r="C32" s="227"/>
      <c r="D32" s="64">
        <f>D31+D29+D15</f>
        <v>29138367</v>
      </c>
      <c r="E32" s="64">
        <f>E31+E29+E15</f>
        <v>8872935</v>
      </c>
      <c r="F32" s="64">
        <f>F31+F29+F15</f>
        <v>38011302</v>
      </c>
      <c r="G32" s="71">
        <f>G31+G29+G15</f>
        <v>222886515828.80002</v>
      </c>
      <c r="H32" s="64">
        <f>H31+H29+H15</f>
        <v>2760080</v>
      </c>
      <c r="I32" s="72">
        <f t="shared" si="0"/>
        <v>7.26120878469251</v>
      </c>
      <c r="J32" s="64">
        <f>J31+J29+J15</f>
        <v>28217595</v>
      </c>
      <c r="K32" s="73">
        <f t="shared" si="1"/>
        <v>74.23474996989053</v>
      </c>
      <c r="L32" s="64">
        <f>L31+L29+L15</f>
        <v>35065841</v>
      </c>
      <c r="M32" s="73">
        <f t="shared" si="2"/>
        <v>92.251091530618964</v>
      </c>
    </row>
  </sheetData>
  <mergeCells count="5">
    <mergeCell ref="A1:M1"/>
    <mergeCell ref="A15:B15"/>
    <mergeCell ref="A29:B29"/>
    <mergeCell ref="A31:B31"/>
    <mergeCell ref="A32:C3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6BD0A-4D53-48CC-A58E-B66B552030ED}">
  <dimension ref="A2:I24"/>
  <sheetViews>
    <sheetView workbookViewId="0">
      <selection activeCell="P20" sqref="P20"/>
    </sheetView>
  </sheetViews>
  <sheetFormatPr defaultRowHeight="15" x14ac:dyDescent="0.2"/>
  <cols>
    <col min="1" max="1" width="9.28515625" style="42" bestFit="1" customWidth="1"/>
    <col min="2" max="2" width="31.5703125" style="42" bestFit="1" customWidth="1"/>
    <col min="3" max="3" width="12.42578125" style="42" bestFit="1" customWidth="1"/>
    <col min="4" max="4" width="19.7109375" style="42" customWidth="1"/>
    <col min="5" max="5" width="17.85546875" style="42" customWidth="1"/>
    <col min="6" max="6" width="16.42578125" style="42" customWidth="1"/>
    <col min="7" max="7" width="24" style="42" customWidth="1"/>
    <col min="8" max="10" width="9.28515625" style="42" bestFit="1" customWidth="1"/>
    <col min="11" max="16384" width="9.140625" style="42"/>
  </cols>
  <sheetData>
    <row r="2" spans="1:9" ht="25.5" x14ac:dyDescent="0.35">
      <c r="A2" s="276" t="s">
        <v>347</v>
      </c>
      <c r="B2" s="276"/>
      <c r="C2" s="276"/>
      <c r="D2" s="276"/>
      <c r="E2" s="276"/>
      <c r="F2" s="276"/>
      <c r="G2" s="276"/>
      <c r="H2" s="276"/>
      <c r="I2" s="276"/>
    </row>
    <row r="3" spans="1:9" ht="18" x14ac:dyDescent="0.25">
      <c r="A3" s="275" t="s">
        <v>348</v>
      </c>
      <c r="B3" s="275" t="s">
        <v>274</v>
      </c>
      <c r="C3" s="275" t="s">
        <v>288</v>
      </c>
      <c r="D3" s="275" t="s">
        <v>303</v>
      </c>
      <c r="E3" s="275" t="s">
        <v>284</v>
      </c>
      <c r="F3" s="275" t="s">
        <v>285</v>
      </c>
      <c r="G3" s="275" t="s">
        <v>304</v>
      </c>
      <c r="H3" s="277" t="s">
        <v>319</v>
      </c>
      <c r="I3" s="277"/>
    </row>
    <row r="4" spans="1:9" ht="38.25" customHeight="1" x14ac:dyDescent="0.2">
      <c r="A4" s="275"/>
      <c r="B4" s="275"/>
      <c r="C4" s="275"/>
      <c r="D4" s="275"/>
      <c r="E4" s="275"/>
      <c r="F4" s="275"/>
      <c r="G4" s="275"/>
      <c r="H4" s="134" t="s">
        <v>305</v>
      </c>
      <c r="I4" s="134" t="s">
        <v>306</v>
      </c>
    </row>
    <row r="5" spans="1:9" x14ac:dyDescent="0.2">
      <c r="A5" s="135">
        <v>1</v>
      </c>
      <c r="B5" s="136" t="s">
        <v>139</v>
      </c>
      <c r="C5" s="135">
        <v>30000</v>
      </c>
      <c r="D5" s="135">
        <v>23891</v>
      </c>
      <c r="E5" s="135">
        <v>17748</v>
      </c>
      <c r="F5" s="135">
        <v>17748</v>
      </c>
      <c r="G5" s="135">
        <v>3900</v>
      </c>
      <c r="H5" s="137">
        <v>1351</v>
      </c>
      <c r="I5" s="137">
        <v>1968</v>
      </c>
    </row>
    <row r="6" spans="1:9" x14ac:dyDescent="0.2">
      <c r="A6" s="135">
        <v>2</v>
      </c>
      <c r="B6" s="138" t="s">
        <v>110</v>
      </c>
      <c r="C6" s="135">
        <v>20500</v>
      </c>
      <c r="D6" s="135">
        <v>15476</v>
      </c>
      <c r="E6" s="135">
        <v>12026</v>
      </c>
      <c r="F6" s="135">
        <v>12026</v>
      </c>
      <c r="G6" s="135">
        <v>2570</v>
      </c>
      <c r="H6" s="137">
        <v>686</v>
      </c>
      <c r="I6" s="137">
        <v>1282</v>
      </c>
    </row>
    <row r="7" spans="1:9" x14ac:dyDescent="0.2">
      <c r="A7" s="135">
        <v>3</v>
      </c>
      <c r="B7" s="138" t="s">
        <v>116</v>
      </c>
      <c r="C7" s="135">
        <v>10000</v>
      </c>
      <c r="D7" s="135">
        <v>13240</v>
      </c>
      <c r="E7" s="135">
        <v>10690</v>
      </c>
      <c r="F7" s="135">
        <v>10690</v>
      </c>
      <c r="G7" s="135">
        <v>1526</v>
      </c>
      <c r="H7" s="137">
        <v>885</v>
      </c>
      <c r="I7" s="137">
        <v>273</v>
      </c>
    </row>
    <row r="8" spans="1:9" x14ac:dyDescent="0.2">
      <c r="A8" s="135">
        <v>4</v>
      </c>
      <c r="B8" s="138" t="s">
        <v>101</v>
      </c>
      <c r="C8" s="135">
        <v>14000</v>
      </c>
      <c r="D8" s="135">
        <v>9729</v>
      </c>
      <c r="E8" s="135">
        <v>8158</v>
      </c>
      <c r="F8" s="135">
        <v>8158</v>
      </c>
      <c r="G8" s="135">
        <v>1164</v>
      </c>
      <c r="H8" s="137">
        <v>272</v>
      </c>
      <c r="I8" s="137">
        <v>733</v>
      </c>
    </row>
    <row r="9" spans="1:9" x14ac:dyDescent="0.2">
      <c r="A9" s="135">
        <v>5</v>
      </c>
      <c r="B9" s="138" t="s">
        <v>286</v>
      </c>
      <c r="C9" s="135">
        <v>11020</v>
      </c>
      <c r="D9" s="135">
        <v>8769</v>
      </c>
      <c r="E9" s="135">
        <v>7280</v>
      </c>
      <c r="F9" s="135">
        <v>7280</v>
      </c>
      <c r="G9" s="135">
        <v>998</v>
      </c>
      <c r="H9" s="137">
        <v>539</v>
      </c>
      <c r="I9" s="137">
        <v>234</v>
      </c>
    </row>
    <row r="10" spans="1:9" x14ac:dyDescent="0.2">
      <c r="A10" s="135">
        <v>6</v>
      </c>
      <c r="B10" s="138" t="s">
        <v>109</v>
      </c>
      <c r="C10" s="135">
        <v>9430</v>
      </c>
      <c r="D10" s="135">
        <v>5503</v>
      </c>
      <c r="E10" s="135">
        <v>4049</v>
      </c>
      <c r="F10" s="135">
        <v>4049</v>
      </c>
      <c r="G10" s="135">
        <v>710</v>
      </c>
      <c r="H10" s="137">
        <v>227</v>
      </c>
      <c r="I10" s="137">
        <v>351</v>
      </c>
    </row>
    <row r="11" spans="1:9" x14ac:dyDescent="0.2">
      <c r="A11" s="135">
        <v>7</v>
      </c>
      <c r="B11" s="138" t="s">
        <v>102</v>
      </c>
      <c r="C11" s="135">
        <v>4500</v>
      </c>
      <c r="D11" s="135">
        <v>3095</v>
      </c>
      <c r="E11" s="135">
        <v>2565</v>
      </c>
      <c r="F11" s="135">
        <v>2565</v>
      </c>
      <c r="G11" s="135">
        <v>400</v>
      </c>
      <c r="H11" s="137">
        <v>162</v>
      </c>
      <c r="I11" s="137">
        <v>199</v>
      </c>
    </row>
    <row r="12" spans="1:9" x14ac:dyDescent="0.2">
      <c r="A12" s="135">
        <v>8</v>
      </c>
      <c r="B12" s="138" t="s">
        <v>106</v>
      </c>
      <c r="C12" s="135">
        <v>4000</v>
      </c>
      <c r="D12" s="135">
        <v>2564</v>
      </c>
      <c r="E12" s="135">
        <v>2139</v>
      </c>
      <c r="F12" s="135">
        <v>2139</v>
      </c>
      <c r="G12" s="135">
        <v>345</v>
      </c>
      <c r="H12" s="137">
        <v>78</v>
      </c>
      <c r="I12" s="137">
        <v>199</v>
      </c>
    </row>
    <row r="13" spans="1:9" x14ac:dyDescent="0.2">
      <c r="A13" s="135">
        <v>9</v>
      </c>
      <c r="B13" s="138" t="s">
        <v>111</v>
      </c>
      <c r="C13" s="135">
        <v>2000</v>
      </c>
      <c r="D13" s="135">
        <v>2091</v>
      </c>
      <c r="E13" s="135">
        <v>1482</v>
      </c>
      <c r="F13" s="135">
        <v>1482</v>
      </c>
      <c r="G13" s="135">
        <v>506</v>
      </c>
      <c r="H13" s="137">
        <v>154</v>
      </c>
      <c r="I13" s="137">
        <v>339</v>
      </c>
    </row>
    <row r="14" spans="1:9" x14ac:dyDescent="0.2">
      <c r="A14" s="135">
        <v>10</v>
      </c>
      <c r="B14" s="138" t="s">
        <v>105</v>
      </c>
      <c r="C14" s="135">
        <v>1300</v>
      </c>
      <c r="D14" s="135">
        <v>1413</v>
      </c>
      <c r="E14" s="135">
        <v>983</v>
      </c>
      <c r="F14" s="135">
        <v>983</v>
      </c>
      <c r="G14" s="135">
        <v>352</v>
      </c>
      <c r="H14" s="137">
        <v>115</v>
      </c>
      <c r="I14" s="137">
        <v>243</v>
      </c>
    </row>
    <row r="15" spans="1:9" x14ac:dyDescent="0.2">
      <c r="A15" s="135">
        <v>11</v>
      </c>
      <c r="B15" s="138" t="s">
        <v>112</v>
      </c>
      <c r="C15" s="135">
        <v>800</v>
      </c>
      <c r="D15" s="135">
        <v>745</v>
      </c>
      <c r="E15" s="135">
        <v>582</v>
      </c>
      <c r="F15" s="135">
        <v>582</v>
      </c>
      <c r="G15" s="135">
        <v>128</v>
      </c>
      <c r="H15" s="137">
        <v>34</v>
      </c>
      <c r="I15" s="137">
        <v>91</v>
      </c>
    </row>
    <row r="16" spans="1:9" x14ac:dyDescent="0.2">
      <c r="A16" s="135">
        <v>12</v>
      </c>
      <c r="B16" s="138" t="s">
        <v>287</v>
      </c>
      <c r="C16" s="135">
        <v>1000</v>
      </c>
      <c r="D16" s="135">
        <v>858</v>
      </c>
      <c r="E16" s="135">
        <v>475</v>
      </c>
      <c r="F16" s="135">
        <v>475</v>
      </c>
      <c r="G16" s="135">
        <v>289</v>
      </c>
      <c r="H16" s="137">
        <v>68</v>
      </c>
      <c r="I16" s="137">
        <v>221</v>
      </c>
    </row>
    <row r="17" spans="1:9" x14ac:dyDescent="0.2">
      <c r="A17" s="135">
        <v>13</v>
      </c>
      <c r="B17" s="138" t="s">
        <v>104</v>
      </c>
      <c r="C17" s="135">
        <v>1400</v>
      </c>
      <c r="D17" s="135">
        <v>693</v>
      </c>
      <c r="E17" s="135">
        <v>469</v>
      </c>
      <c r="F17" s="135">
        <v>469</v>
      </c>
      <c r="G17" s="135">
        <v>209</v>
      </c>
      <c r="H17" s="137">
        <v>47</v>
      </c>
      <c r="I17" s="137">
        <v>151</v>
      </c>
    </row>
    <row r="18" spans="1:9" x14ac:dyDescent="0.2">
      <c r="A18" s="135">
        <v>14</v>
      </c>
      <c r="B18" s="138" t="s">
        <v>103</v>
      </c>
      <c r="C18" s="135">
        <v>160</v>
      </c>
      <c r="D18" s="135">
        <v>228</v>
      </c>
      <c r="E18" s="135">
        <v>106</v>
      </c>
      <c r="F18" s="135">
        <v>106</v>
      </c>
      <c r="G18" s="135">
        <v>81</v>
      </c>
      <c r="H18" s="137">
        <v>20</v>
      </c>
      <c r="I18" s="137">
        <v>54</v>
      </c>
    </row>
    <row r="19" spans="1:9" x14ac:dyDescent="0.2">
      <c r="A19" s="135">
        <v>15</v>
      </c>
      <c r="B19" s="138" t="s">
        <v>118</v>
      </c>
      <c r="C19" s="135">
        <v>50</v>
      </c>
      <c r="D19" s="135">
        <v>85</v>
      </c>
      <c r="E19" s="135">
        <v>42</v>
      </c>
      <c r="F19" s="135">
        <v>42</v>
      </c>
      <c r="G19" s="135">
        <v>42</v>
      </c>
      <c r="H19" s="137">
        <v>0</v>
      </c>
      <c r="I19" s="137">
        <v>42</v>
      </c>
    </row>
    <row r="20" spans="1:9" x14ac:dyDescent="0.2">
      <c r="A20" s="135">
        <v>16</v>
      </c>
      <c r="B20" s="138" t="s">
        <v>214</v>
      </c>
      <c r="C20" s="135">
        <v>30</v>
      </c>
      <c r="D20" s="135">
        <v>135</v>
      </c>
      <c r="E20" s="135">
        <v>28</v>
      </c>
      <c r="F20" s="135">
        <v>28</v>
      </c>
      <c r="G20" s="135">
        <v>58</v>
      </c>
      <c r="H20" s="137">
        <v>10</v>
      </c>
      <c r="I20" s="137">
        <v>47</v>
      </c>
    </row>
    <row r="21" spans="1:9" x14ac:dyDescent="0.2">
      <c r="A21" s="135">
        <v>17</v>
      </c>
      <c r="B21" s="139" t="s">
        <v>216</v>
      </c>
      <c r="C21" s="135">
        <v>0</v>
      </c>
      <c r="D21" s="135">
        <v>16</v>
      </c>
      <c r="E21" s="135">
        <v>14</v>
      </c>
      <c r="F21" s="135">
        <v>14</v>
      </c>
      <c r="G21" s="135">
        <v>2</v>
      </c>
      <c r="H21" s="137">
        <v>1</v>
      </c>
      <c r="I21" s="137">
        <v>1</v>
      </c>
    </row>
    <row r="22" spans="1:9" ht="18" x14ac:dyDescent="0.25">
      <c r="A22" s="278" t="s">
        <v>45</v>
      </c>
      <c r="B22" s="279"/>
      <c r="C22" s="140">
        <f>SUM(C5:C21)</f>
        <v>110190</v>
      </c>
      <c r="D22" s="140">
        <f t="shared" ref="D22:I22" si="0">SUM(D5:D21)</f>
        <v>88531</v>
      </c>
      <c r="E22" s="140">
        <f t="shared" si="0"/>
        <v>68836</v>
      </c>
      <c r="F22" s="140">
        <f t="shared" si="0"/>
        <v>68836</v>
      </c>
      <c r="G22" s="140">
        <f t="shared" si="0"/>
        <v>13280</v>
      </c>
      <c r="H22" s="140">
        <f t="shared" si="0"/>
        <v>4649</v>
      </c>
      <c r="I22" s="140">
        <f t="shared" si="0"/>
        <v>6428</v>
      </c>
    </row>
    <row r="23" spans="1:9" ht="15.75" x14ac:dyDescent="0.25">
      <c r="A23"/>
      <c r="B23"/>
      <c r="C23"/>
      <c r="D23"/>
      <c r="E23"/>
      <c r="F23"/>
      <c r="G23"/>
      <c r="H23"/>
      <c r="I23"/>
    </row>
    <row r="24" spans="1:9" ht="43.5" customHeight="1" x14ac:dyDescent="0.2">
      <c r="A24" s="274" t="s">
        <v>349</v>
      </c>
      <c r="B24" s="274"/>
      <c r="C24" s="274"/>
      <c r="D24" s="274"/>
      <c r="E24" s="274"/>
      <c r="F24" s="274"/>
      <c r="G24" s="274"/>
      <c r="H24" s="274"/>
      <c r="I24" s="274"/>
    </row>
  </sheetData>
  <mergeCells count="11">
    <mergeCell ref="A2:I2"/>
    <mergeCell ref="H3:I3"/>
    <mergeCell ref="A22:B22"/>
    <mergeCell ref="A24:I24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BE04-FB05-44CE-9DA1-5D4E3124AE32}">
  <dimension ref="A1:K47"/>
  <sheetViews>
    <sheetView topLeftCell="A26" workbookViewId="0">
      <selection activeCell="N38" sqref="N38"/>
    </sheetView>
  </sheetViews>
  <sheetFormatPr defaultColWidth="13.5703125" defaultRowHeight="15" x14ac:dyDescent="0.2"/>
  <cols>
    <col min="1" max="1" width="6.5703125" style="42" bestFit="1" customWidth="1"/>
    <col min="2" max="2" width="26.140625" style="42" bestFit="1" customWidth="1"/>
    <col min="3" max="3" width="9.5703125" style="42" bestFit="1" customWidth="1"/>
    <col min="4" max="4" width="26.5703125" style="42" bestFit="1" customWidth="1"/>
    <col min="5" max="5" width="13.85546875" style="42" bestFit="1" customWidth="1"/>
    <col min="6" max="6" width="12.5703125" style="42" bestFit="1" customWidth="1"/>
    <col min="7" max="7" width="30" style="42" bestFit="1" customWidth="1"/>
    <col min="8" max="10" width="11.85546875" style="42" bestFit="1" customWidth="1"/>
    <col min="11" max="16384" width="13.5703125" style="42"/>
  </cols>
  <sheetData>
    <row r="1" spans="1:10" ht="26.25" x14ac:dyDescent="0.2">
      <c r="A1" s="282" t="s">
        <v>350</v>
      </c>
      <c r="B1" s="283"/>
      <c r="C1" s="283"/>
      <c r="D1" s="283"/>
      <c r="E1" s="283"/>
      <c r="F1" s="283"/>
      <c r="G1" s="283"/>
      <c r="H1" s="283"/>
      <c r="I1" s="283"/>
      <c r="J1" s="284"/>
    </row>
    <row r="2" spans="1:10" ht="15.75" customHeight="1" x14ac:dyDescent="0.2">
      <c r="A2" s="285"/>
      <c r="B2" s="287" t="s">
        <v>318</v>
      </c>
      <c r="C2" s="289" t="s">
        <v>288</v>
      </c>
      <c r="D2" s="289" t="s">
        <v>303</v>
      </c>
      <c r="E2" s="289" t="s">
        <v>284</v>
      </c>
      <c r="F2" s="289" t="s">
        <v>285</v>
      </c>
      <c r="G2" s="289" t="s">
        <v>304</v>
      </c>
      <c r="H2" s="291" t="s">
        <v>319</v>
      </c>
      <c r="I2" s="292"/>
      <c r="J2" s="293"/>
    </row>
    <row r="3" spans="1:10" ht="15.75" x14ac:dyDescent="0.2">
      <c r="A3" s="286"/>
      <c r="B3" s="288"/>
      <c r="C3" s="290"/>
      <c r="D3" s="290"/>
      <c r="E3" s="290"/>
      <c r="F3" s="290"/>
      <c r="G3" s="290"/>
      <c r="H3" s="141" t="s">
        <v>305</v>
      </c>
      <c r="I3" s="141" t="s">
        <v>306</v>
      </c>
      <c r="J3" s="141" t="s">
        <v>307</v>
      </c>
    </row>
    <row r="4" spans="1:10" ht="15.75" x14ac:dyDescent="0.25">
      <c r="A4" s="142">
        <v>1</v>
      </c>
      <c r="B4" s="143" t="s">
        <v>160</v>
      </c>
      <c r="C4" s="144">
        <v>3336</v>
      </c>
      <c r="D4" s="145">
        <v>2164</v>
      </c>
      <c r="E4" s="142">
        <v>2004</v>
      </c>
      <c r="F4" s="142">
        <v>2004</v>
      </c>
      <c r="G4" s="145">
        <v>140</v>
      </c>
      <c r="H4" s="142">
        <v>120</v>
      </c>
      <c r="I4" s="142">
        <v>0</v>
      </c>
      <c r="J4" s="142">
        <v>0</v>
      </c>
    </row>
    <row r="5" spans="1:10" ht="15.75" x14ac:dyDescent="0.25">
      <c r="A5" s="142">
        <v>2</v>
      </c>
      <c r="B5" s="143" t="s">
        <v>162</v>
      </c>
      <c r="C5" s="144">
        <v>3194</v>
      </c>
      <c r="D5" s="145">
        <v>3345</v>
      </c>
      <c r="E5" s="142">
        <v>2976</v>
      </c>
      <c r="F5" s="142">
        <v>2976</v>
      </c>
      <c r="G5" s="145">
        <v>177</v>
      </c>
      <c r="H5" s="142">
        <v>177</v>
      </c>
      <c r="I5" s="142">
        <v>0</v>
      </c>
      <c r="J5" s="142">
        <v>0</v>
      </c>
    </row>
    <row r="6" spans="1:10" ht="15.75" x14ac:dyDescent="0.25">
      <c r="A6" s="142">
        <v>3</v>
      </c>
      <c r="B6" s="143" t="s">
        <v>320</v>
      </c>
      <c r="C6" s="144">
        <v>640</v>
      </c>
      <c r="D6" s="145">
        <v>395</v>
      </c>
      <c r="E6" s="142">
        <v>202</v>
      </c>
      <c r="F6" s="142">
        <v>202</v>
      </c>
      <c r="G6" s="145">
        <v>99</v>
      </c>
      <c r="H6" s="142">
        <v>12</v>
      </c>
      <c r="I6" s="142">
        <v>66</v>
      </c>
      <c r="J6" s="142">
        <v>17</v>
      </c>
    </row>
    <row r="7" spans="1:10" ht="15.75" x14ac:dyDescent="0.25">
      <c r="A7" s="142">
        <v>4</v>
      </c>
      <c r="B7" s="143" t="s">
        <v>166</v>
      </c>
      <c r="C7" s="144">
        <v>6166</v>
      </c>
      <c r="D7" s="145">
        <v>5702</v>
      </c>
      <c r="E7" s="142">
        <v>5143</v>
      </c>
      <c r="F7" s="142">
        <v>5143</v>
      </c>
      <c r="G7" s="145">
        <v>559</v>
      </c>
      <c r="H7" s="142">
        <v>96</v>
      </c>
      <c r="I7" s="142">
        <v>95</v>
      </c>
      <c r="J7" s="142">
        <v>64</v>
      </c>
    </row>
    <row r="8" spans="1:10" ht="15.75" x14ac:dyDescent="0.25">
      <c r="A8" s="142">
        <v>5</v>
      </c>
      <c r="B8" s="143" t="s">
        <v>167</v>
      </c>
      <c r="C8" s="144">
        <v>3297</v>
      </c>
      <c r="D8" s="145">
        <v>3756</v>
      </c>
      <c r="E8" s="142">
        <v>3061</v>
      </c>
      <c r="F8" s="142">
        <v>3061</v>
      </c>
      <c r="G8" s="145">
        <v>603</v>
      </c>
      <c r="H8" s="142">
        <v>481</v>
      </c>
      <c r="I8" s="142">
        <v>125</v>
      </c>
      <c r="J8" s="142">
        <v>0</v>
      </c>
    </row>
    <row r="9" spans="1:10" ht="15.75" x14ac:dyDescent="0.25">
      <c r="A9" s="142">
        <v>6</v>
      </c>
      <c r="B9" s="143" t="s">
        <v>169</v>
      </c>
      <c r="C9" s="144">
        <v>1166</v>
      </c>
      <c r="D9" s="145">
        <v>961</v>
      </c>
      <c r="E9" s="142">
        <v>570</v>
      </c>
      <c r="F9" s="142">
        <v>570</v>
      </c>
      <c r="G9" s="145">
        <v>182</v>
      </c>
      <c r="H9" s="142">
        <v>65</v>
      </c>
      <c r="I9" s="142">
        <v>76</v>
      </c>
      <c r="J9" s="142">
        <v>24</v>
      </c>
    </row>
    <row r="10" spans="1:10" ht="15.75" x14ac:dyDescent="0.25">
      <c r="A10" s="142">
        <v>7</v>
      </c>
      <c r="B10" s="143" t="s">
        <v>170</v>
      </c>
      <c r="C10" s="144">
        <v>2033</v>
      </c>
      <c r="D10" s="145">
        <v>1326</v>
      </c>
      <c r="E10" s="142">
        <v>1217</v>
      </c>
      <c r="F10" s="142">
        <v>1217</v>
      </c>
      <c r="G10" s="145">
        <v>104</v>
      </c>
      <c r="H10" s="142">
        <v>65</v>
      </c>
      <c r="I10" s="142">
        <v>31</v>
      </c>
      <c r="J10" s="142">
        <v>0</v>
      </c>
    </row>
    <row r="11" spans="1:10" ht="15.75" x14ac:dyDescent="0.25">
      <c r="A11" s="142">
        <v>8</v>
      </c>
      <c r="B11" s="143" t="s">
        <v>171</v>
      </c>
      <c r="C11" s="144">
        <v>2334</v>
      </c>
      <c r="D11" s="145">
        <v>2142</v>
      </c>
      <c r="E11" s="142">
        <v>1911</v>
      </c>
      <c r="F11" s="142">
        <v>1911</v>
      </c>
      <c r="G11" s="145">
        <v>177</v>
      </c>
      <c r="H11" s="142">
        <v>60</v>
      </c>
      <c r="I11" s="142">
        <v>56</v>
      </c>
      <c r="J11" s="142">
        <v>2</v>
      </c>
    </row>
    <row r="12" spans="1:10" ht="15.75" x14ac:dyDescent="0.25">
      <c r="A12" s="142">
        <v>9</v>
      </c>
      <c r="B12" s="143" t="s">
        <v>172</v>
      </c>
      <c r="C12" s="144">
        <v>4516</v>
      </c>
      <c r="D12" s="145">
        <v>2965</v>
      </c>
      <c r="E12" s="142">
        <v>2538</v>
      </c>
      <c r="F12" s="142">
        <v>2538</v>
      </c>
      <c r="G12" s="145">
        <v>331</v>
      </c>
      <c r="H12" s="142">
        <v>20</v>
      </c>
      <c r="I12" s="142">
        <v>156</v>
      </c>
      <c r="J12" s="142">
        <v>28</v>
      </c>
    </row>
    <row r="13" spans="1:10" ht="15.75" x14ac:dyDescent="0.25">
      <c r="A13" s="142">
        <v>10</v>
      </c>
      <c r="B13" s="143" t="s">
        <v>173</v>
      </c>
      <c r="C13" s="144">
        <v>1822</v>
      </c>
      <c r="D13" s="145">
        <v>1388</v>
      </c>
      <c r="E13" s="142">
        <v>910</v>
      </c>
      <c r="F13" s="142">
        <v>910</v>
      </c>
      <c r="G13" s="145">
        <v>321</v>
      </c>
      <c r="H13" s="142">
        <v>67</v>
      </c>
      <c r="I13" s="142">
        <v>80</v>
      </c>
      <c r="J13" s="142">
        <v>155</v>
      </c>
    </row>
    <row r="14" spans="1:10" ht="15.75" x14ac:dyDescent="0.25">
      <c r="A14" s="142">
        <v>11</v>
      </c>
      <c r="B14" s="143" t="s">
        <v>174</v>
      </c>
      <c r="C14" s="144">
        <v>2692</v>
      </c>
      <c r="D14" s="145">
        <v>2596</v>
      </c>
      <c r="E14" s="142">
        <v>1770</v>
      </c>
      <c r="F14" s="142">
        <v>1770</v>
      </c>
      <c r="G14" s="145">
        <v>606</v>
      </c>
      <c r="H14" s="142">
        <v>264</v>
      </c>
      <c r="I14" s="142">
        <v>140</v>
      </c>
      <c r="J14" s="142">
        <v>82</v>
      </c>
    </row>
    <row r="15" spans="1:10" ht="15.75" x14ac:dyDescent="0.25">
      <c r="A15" s="142">
        <v>12</v>
      </c>
      <c r="B15" s="143" t="s">
        <v>175</v>
      </c>
      <c r="C15" s="144">
        <v>3442</v>
      </c>
      <c r="D15" s="145">
        <v>1790</v>
      </c>
      <c r="E15" s="142">
        <v>1562</v>
      </c>
      <c r="F15" s="142">
        <v>1562</v>
      </c>
      <c r="G15" s="145">
        <v>213</v>
      </c>
      <c r="H15" s="142">
        <v>44</v>
      </c>
      <c r="I15" s="142">
        <v>9</v>
      </c>
      <c r="J15" s="142">
        <v>1</v>
      </c>
    </row>
    <row r="16" spans="1:10" ht="15.75" x14ac:dyDescent="0.25">
      <c r="A16" s="142">
        <v>13</v>
      </c>
      <c r="B16" s="143" t="s">
        <v>176</v>
      </c>
      <c r="C16" s="144">
        <v>3265</v>
      </c>
      <c r="D16" s="145">
        <v>3395</v>
      </c>
      <c r="E16" s="142">
        <v>1807</v>
      </c>
      <c r="F16" s="142">
        <v>1807</v>
      </c>
      <c r="G16" s="145">
        <v>903</v>
      </c>
      <c r="H16" s="142">
        <v>288</v>
      </c>
      <c r="I16" s="142">
        <v>312</v>
      </c>
      <c r="J16" s="142">
        <v>285</v>
      </c>
    </row>
    <row r="17" spans="1:10" ht="15.75" x14ac:dyDescent="0.25">
      <c r="A17" s="142">
        <v>14</v>
      </c>
      <c r="B17" s="143" t="s">
        <v>177</v>
      </c>
      <c r="C17" s="144">
        <v>2781</v>
      </c>
      <c r="D17" s="145">
        <v>3318</v>
      </c>
      <c r="E17" s="142">
        <v>1929</v>
      </c>
      <c r="F17" s="142">
        <v>1929</v>
      </c>
      <c r="G17" s="145">
        <v>1021</v>
      </c>
      <c r="H17" s="142">
        <v>250</v>
      </c>
      <c r="I17" s="142">
        <v>207</v>
      </c>
      <c r="J17" s="142">
        <v>537</v>
      </c>
    </row>
    <row r="18" spans="1:10" ht="15.75" x14ac:dyDescent="0.25">
      <c r="A18" s="142">
        <v>15</v>
      </c>
      <c r="B18" s="143" t="s">
        <v>179</v>
      </c>
      <c r="C18" s="144">
        <v>1753</v>
      </c>
      <c r="D18" s="145">
        <v>1299</v>
      </c>
      <c r="E18" s="142">
        <v>1126</v>
      </c>
      <c r="F18" s="142">
        <v>1126</v>
      </c>
      <c r="G18" s="145">
        <v>99</v>
      </c>
      <c r="H18" s="142">
        <v>45</v>
      </c>
      <c r="I18" s="142">
        <v>28</v>
      </c>
      <c r="J18" s="142">
        <v>4</v>
      </c>
    </row>
    <row r="19" spans="1:10" ht="15.75" x14ac:dyDescent="0.25">
      <c r="A19" s="142">
        <v>16</v>
      </c>
      <c r="B19" s="143" t="s">
        <v>180</v>
      </c>
      <c r="C19" s="144">
        <v>2088</v>
      </c>
      <c r="D19" s="145">
        <v>1958</v>
      </c>
      <c r="E19" s="142">
        <v>1762</v>
      </c>
      <c r="F19" s="142">
        <v>1762</v>
      </c>
      <c r="G19" s="145">
        <v>69</v>
      </c>
      <c r="H19" s="142">
        <v>16</v>
      </c>
      <c r="I19" s="142">
        <v>53</v>
      </c>
      <c r="J19" s="142">
        <v>0</v>
      </c>
    </row>
    <row r="20" spans="1:10" ht="15.75" x14ac:dyDescent="0.25">
      <c r="A20" s="142">
        <v>17</v>
      </c>
      <c r="B20" s="143" t="s">
        <v>181</v>
      </c>
      <c r="C20" s="144">
        <v>1909</v>
      </c>
      <c r="D20" s="145">
        <v>2013</v>
      </c>
      <c r="E20" s="142">
        <v>1378</v>
      </c>
      <c r="F20" s="142">
        <v>1378</v>
      </c>
      <c r="G20" s="145">
        <v>505</v>
      </c>
      <c r="H20" s="142">
        <v>252</v>
      </c>
      <c r="I20" s="142">
        <v>107</v>
      </c>
      <c r="J20" s="142">
        <v>78</v>
      </c>
    </row>
    <row r="21" spans="1:10" ht="15.75" x14ac:dyDescent="0.25">
      <c r="A21" s="142">
        <v>18</v>
      </c>
      <c r="B21" s="143" t="s">
        <v>182</v>
      </c>
      <c r="C21" s="144">
        <v>4111</v>
      </c>
      <c r="D21" s="145">
        <v>5126</v>
      </c>
      <c r="E21" s="142">
        <v>4321</v>
      </c>
      <c r="F21" s="142">
        <v>4321</v>
      </c>
      <c r="G21" s="145">
        <v>711</v>
      </c>
      <c r="H21" s="142">
        <v>190</v>
      </c>
      <c r="I21" s="142">
        <v>300</v>
      </c>
      <c r="J21" s="142">
        <v>211</v>
      </c>
    </row>
    <row r="22" spans="1:10" ht="15.75" x14ac:dyDescent="0.25">
      <c r="A22" s="142">
        <v>19</v>
      </c>
      <c r="B22" s="143" t="s">
        <v>184</v>
      </c>
      <c r="C22" s="144">
        <v>2950</v>
      </c>
      <c r="D22" s="145">
        <v>3710</v>
      </c>
      <c r="E22" s="142">
        <v>2452</v>
      </c>
      <c r="F22" s="142">
        <v>2452</v>
      </c>
      <c r="G22" s="145">
        <v>750</v>
      </c>
      <c r="H22" s="142">
        <v>172</v>
      </c>
      <c r="I22" s="142">
        <v>90</v>
      </c>
      <c r="J22" s="142">
        <v>217</v>
      </c>
    </row>
    <row r="23" spans="1:10" ht="15.75" x14ac:dyDescent="0.25">
      <c r="A23" s="142">
        <v>20</v>
      </c>
      <c r="B23" s="143" t="s">
        <v>185</v>
      </c>
      <c r="C23" s="144">
        <v>3754</v>
      </c>
      <c r="D23" s="145">
        <v>3419</v>
      </c>
      <c r="E23" s="142">
        <v>3217</v>
      </c>
      <c r="F23" s="142">
        <v>3217</v>
      </c>
      <c r="G23" s="145">
        <v>202</v>
      </c>
      <c r="H23" s="142">
        <v>147</v>
      </c>
      <c r="I23" s="142">
        <v>55</v>
      </c>
      <c r="J23" s="142">
        <v>0</v>
      </c>
    </row>
    <row r="24" spans="1:10" ht="15.75" x14ac:dyDescent="0.25">
      <c r="A24" s="142">
        <v>21</v>
      </c>
      <c r="B24" s="143" t="s">
        <v>186</v>
      </c>
      <c r="C24" s="144">
        <v>468</v>
      </c>
      <c r="D24" s="145">
        <v>402</v>
      </c>
      <c r="E24" s="142">
        <v>154</v>
      </c>
      <c r="F24" s="142">
        <v>154</v>
      </c>
      <c r="G24" s="145">
        <v>186</v>
      </c>
      <c r="H24" s="142">
        <v>0</v>
      </c>
      <c r="I24" s="142">
        <v>28</v>
      </c>
      <c r="J24" s="142">
        <v>155</v>
      </c>
    </row>
    <row r="25" spans="1:10" ht="15.75" x14ac:dyDescent="0.25">
      <c r="A25" s="142">
        <v>22</v>
      </c>
      <c r="B25" s="143" t="s">
        <v>187</v>
      </c>
      <c r="C25" s="144">
        <v>637</v>
      </c>
      <c r="D25" s="145">
        <v>364</v>
      </c>
      <c r="E25" s="142">
        <v>203</v>
      </c>
      <c r="F25" s="142">
        <v>203</v>
      </c>
      <c r="G25" s="145">
        <v>79</v>
      </c>
      <c r="H25" s="142">
        <v>16</v>
      </c>
      <c r="I25" s="142">
        <v>0</v>
      </c>
      <c r="J25" s="142">
        <v>14</v>
      </c>
    </row>
    <row r="26" spans="1:10" ht="15.75" x14ac:dyDescent="0.25">
      <c r="A26" s="142">
        <v>23</v>
      </c>
      <c r="B26" s="143" t="s">
        <v>188</v>
      </c>
      <c r="C26" s="144">
        <v>3224</v>
      </c>
      <c r="D26" s="145">
        <v>2890</v>
      </c>
      <c r="E26" s="142">
        <v>2006</v>
      </c>
      <c r="F26" s="142">
        <v>2006</v>
      </c>
      <c r="G26" s="145">
        <v>367</v>
      </c>
      <c r="H26" s="142">
        <v>0</v>
      </c>
      <c r="I26" s="142">
        <v>304</v>
      </c>
      <c r="J26" s="142">
        <v>20</v>
      </c>
    </row>
    <row r="27" spans="1:10" ht="15.75" x14ac:dyDescent="0.25">
      <c r="A27" s="142">
        <v>24</v>
      </c>
      <c r="B27" s="143" t="s">
        <v>189</v>
      </c>
      <c r="C27" s="144">
        <v>2991</v>
      </c>
      <c r="D27" s="145">
        <v>3259</v>
      </c>
      <c r="E27" s="142">
        <v>2238</v>
      </c>
      <c r="F27" s="142">
        <v>2238</v>
      </c>
      <c r="G27" s="145">
        <v>576</v>
      </c>
      <c r="H27" s="142">
        <v>305</v>
      </c>
      <c r="I27" s="142">
        <v>138</v>
      </c>
      <c r="J27" s="142">
        <v>82</v>
      </c>
    </row>
    <row r="28" spans="1:10" ht="15.75" x14ac:dyDescent="0.25">
      <c r="A28" s="142">
        <v>25</v>
      </c>
      <c r="B28" s="143" t="s">
        <v>190</v>
      </c>
      <c r="C28" s="144">
        <v>1945</v>
      </c>
      <c r="D28" s="145">
        <v>956</v>
      </c>
      <c r="E28" s="142">
        <v>860</v>
      </c>
      <c r="F28" s="142">
        <v>860</v>
      </c>
      <c r="G28" s="145">
        <v>96</v>
      </c>
      <c r="H28" s="142">
        <v>96</v>
      </c>
      <c r="I28" s="142">
        <v>0</v>
      </c>
      <c r="J28" s="142">
        <v>0</v>
      </c>
    </row>
    <row r="29" spans="1:10" ht="15.75" x14ac:dyDescent="0.25">
      <c r="A29" s="142">
        <v>26</v>
      </c>
      <c r="B29" s="143" t="s">
        <v>192</v>
      </c>
      <c r="C29" s="144">
        <v>3386</v>
      </c>
      <c r="D29" s="145">
        <v>1746</v>
      </c>
      <c r="E29" s="142">
        <v>1247</v>
      </c>
      <c r="F29" s="142">
        <v>1247</v>
      </c>
      <c r="G29" s="145">
        <v>161</v>
      </c>
      <c r="H29" s="142">
        <v>84</v>
      </c>
      <c r="I29" s="142">
        <v>17</v>
      </c>
      <c r="J29" s="142">
        <v>24</v>
      </c>
    </row>
    <row r="30" spans="1:10" ht="15.75" x14ac:dyDescent="0.25">
      <c r="A30" s="142">
        <v>27</v>
      </c>
      <c r="B30" s="143" t="s">
        <v>193</v>
      </c>
      <c r="C30" s="144">
        <v>1193</v>
      </c>
      <c r="D30" s="145">
        <v>1346</v>
      </c>
      <c r="E30" s="142">
        <v>1157</v>
      </c>
      <c r="F30" s="142">
        <v>1157</v>
      </c>
      <c r="G30" s="145">
        <v>90</v>
      </c>
      <c r="H30" s="142">
        <v>90</v>
      </c>
      <c r="I30" s="142">
        <v>0</v>
      </c>
      <c r="J30" s="142">
        <v>0</v>
      </c>
    </row>
    <row r="31" spans="1:10" ht="15.75" x14ac:dyDescent="0.25">
      <c r="A31" s="142">
        <v>28</v>
      </c>
      <c r="B31" s="57" t="s">
        <v>194</v>
      </c>
      <c r="C31" s="144">
        <v>3071</v>
      </c>
      <c r="D31" s="145">
        <v>2479</v>
      </c>
      <c r="E31" s="142">
        <v>1879</v>
      </c>
      <c r="F31" s="142">
        <v>1879</v>
      </c>
      <c r="G31" s="145">
        <v>573</v>
      </c>
      <c r="H31" s="142">
        <v>150</v>
      </c>
      <c r="I31" s="142">
        <v>298</v>
      </c>
      <c r="J31" s="142">
        <v>100</v>
      </c>
    </row>
    <row r="32" spans="1:10" ht="15.75" x14ac:dyDescent="0.25">
      <c r="A32" s="142">
        <v>29</v>
      </c>
      <c r="B32" s="57" t="s">
        <v>290</v>
      </c>
      <c r="C32" s="144">
        <v>1515</v>
      </c>
      <c r="D32" s="145">
        <v>1401</v>
      </c>
      <c r="E32" s="142">
        <v>1123</v>
      </c>
      <c r="F32" s="142">
        <v>1123</v>
      </c>
      <c r="G32" s="145">
        <v>278</v>
      </c>
      <c r="H32" s="142">
        <v>171</v>
      </c>
      <c r="I32" s="142">
        <v>106</v>
      </c>
      <c r="J32" s="142">
        <v>0</v>
      </c>
    </row>
    <row r="33" spans="1:11" ht="15.75" x14ac:dyDescent="0.25">
      <c r="A33" s="142">
        <v>30</v>
      </c>
      <c r="B33" s="59" t="s">
        <v>196</v>
      </c>
      <c r="C33" s="144">
        <v>1903</v>
      </c>
      <c r="D33" s="145">
        <v>1807</v>
      </c>
      <c r="E33" s="142">
        <v>1075</v>
      </c>
      <c r="F33" s="142">
        <v>1075</v>
      </c>
      <c r="G33" s="145">
        <v>489</v>
      </c>
      <c r="H33" s="142">
        <v>165</v>
      </c>
      <c r="I33" s="142">
        <v>146</v>
      </c>
      <c r="J33" s="142">
        <v>115</v>
      </c>
    </row>
    <row r="34" spans="1:11" ht="15.75" x14ac:dyDescent="0.25">
      <c r="A34" s="142">
        <v>31</v>
      </c>
      <c r="B34" s="57" t="s">
        <v>197</v>
      </c>
      <c r="C34" s="144">
        <v>2238</v>
      </c>
      <c r="D34" s="145">
        <v>1513</v>
      </c>
      <c r="E34" s="142">
        <v>1342</v>
      </c>
      <c r="F34" s="142">
        <v>1342</v>
      </c>
      <c r="G34" s="145">
        <v>117</v>
      </c>
      <c r="H34" s="142">
        <v>42</v>
      </c>
      <c r="I34" s="142">
        <v>61</v>
      </c>
      <c r="J34" s="142">
        <v>3</v>
      </c>
    </row>
    <row r="35" spans="1:11" ht="15.75" x14ac:dyDescent="0.25">
      <c r="A35" s="142">
        <v>32</v>
      </c>
      <c r="B35" s="57" t="s">
        <v>198</v>
      </c>
      <c r="C35" s="144">
        <v>876</v>
      </c>
      <c r="D35" s="145">
        <v>239</v>
      </c>
      <c r="E35" s="142">
        <v>205</v>
      </c>
      <c r="F35" s="142">
        <v>205</v>
      </c>
      <c r="G35" s="145">
        <v>34</v>
      </c>
      <c r="H35" s="142">
        <v>34</v>
      </c>
      <c r="I35" s="142">
        <v>0</v>
      </c>
      <c r="J35" s="142">
        <v>0</v>
      </c>
    </row>
    <row r="36" spans="1:11" ht="15.75" x14ac:dyDescent="0.25">
      <c r="A36" s="142">
        <v>33</v>
      </c>
      <c r="B36" s="57" t="s">
        <v>199</v>
      </c>
      <c r="C36" s="144">
        <v>2700</v>
      </c>
      <c r="D36" s="145">
        <v>1474</v>
      </c>
      <c r="E36" s="142">
        <v>1111</v>
      </c>
      <c r="F36" s="142">
        <v>1111</v>
      </c>
      <c r="G36" s="145">
        <v>268</v>
      </c>
      <c r="H36" s="142">
        <v>4</v>
      </c>
      <c r="I36" s="142">
        <v>230</v>
      </c>
      <c r="J36" s="142">
        <v>0</v>
      </c>
    </row>
    <row r="37" spans="1:11" ht="15.75" x14ac:dyDescent="0.25">
      <c r="A37" s="142">
        <v>34</v>
      </c>
      <c r="B37" s="57" t="s">
        <v>200</v>
      </c>
      <c r="C37" s="144">
        <v>3627</v>
      </c>
      <c r="D37" s="145">
        <v>1871</v>
      </c>
      <c r="E37" s="142">
        <v>1629</v>
      </c>
      <c r="F37" s="142">
        <v>1629</v>
      </c>
      <c r="G37" s="145">
        <v>242</v>
      </c>
      <c r="H37" s="142">
        <v>127</v>
      </c>
      <c r="I37" s="142">
        <v>0</v>
      </c>
      <c r="J37" s="142">
        <v>0</v>
      </c>
    </row>
    <row r="38" spans="1:11" ht="15.75" x14ac:dyDescent="0.25">
      <c r="A38" s="142">
        <v>35</v>
      </c>
      <c r="B38" s="57" t="s">
        <v>321</v>
      </c>
      <c r="C38" s="144">
        <v>2089</v>
      </c>
      <c r="D38" s="145">
        <v>1213</v>
      </c>
      <c r="E38" s="142">
        <v>1113</v>
      </c>
      <c r="F38" s="142">
        <v>1113</v>
      </c>
      <c r="G38" s="145">
        <v>100</v>
      </c>
      <c r="H38" s="142">
        <v>23</v>
      </c>
      <c r="I38" s="142">
        <v>42</v>
      </c>
      <c r="J38" s="142">
        <v>2</v>
      </c>
    </row>
    <row r="39" spans="1:11" ht="15.75" x14ac:dyDescent="0.25">
      <c r="A39" s="142">
        <v>36</v>
      </c>
      <c r="B39" s="57" t="s">
        <v>202</v>
      </c>
      <c r="C39" s="144">
        <v>3144</v>
      </c>
      <c r="D39" s="145">
        <v>1344</v>
      </c>
      <c r="E39" s="142">
        <v>607</v>
      </c>
      <c r="F39" s="142">
        <v>607</v>
      </c>
      <c r="G39" s="145">
        <v>410</v>
      </c>
      <c r="H39" s="142">
        <v>44</v>
      </c>
      <c r="I39" s="142">
        <v>317</v>
      </c>
      <c r="J39" s="142">
        <v>25</v>
      </c>
    </row>
    <row r="40" spans="1:11" ht="15.75" x14ac:dyDescent="0.25">
      <c r="A40" s="142">
        <v>37</v>
      </c>
      <c r="B40" s="57" t="s">
        <v>203</v>
      </c>
      <c r="C40" s="144">
        <v>3289</v>
      </c>
      <c r="D40" s="145">
        <v>2447</v>
      </c>
      <c r="E40" s="142">
        <v>1975</v>
      </c>
      <c r="F40" s="142">
        <v>1975</v>
      </c>
      <c r="G40" s="145">
        <v>234</v>
      </c>
      <c r="H40" s="142">
        <v>137</v>
      </c>
      <c r="I40" s="142">
        <v>26</v>
      </c>
      <c r="J40" s="142">
        <v>0</v>
      </c>
    </row>
    <row r="41" spans="1:11" ht="15.75" x14ac:dyDescent="0.25">
      <c r="A41" s="142">
        <v>38</v>
      </c>
      <c r="B41" s="57" t="s">
        <v>204</v>
      </c>
      <c r="C41" s="144">
        <v>2120</v>
      </c>
      <c r="D41" s="145">
        <v>232</v>
      </c>
      <c r="E41" s="142">
        <v>232</v>
      </c>
      <c r="F41" s="142">
        <v>232</v>
      </c>
      <c r="G41" s="145">
        <v>0</v>
      </c>
      <c r="H41" s="142">
        <v>8</v>
      </c>
      <c r="I41" s="142">
        <v>0</v>
      </c>
      <c r="J41" s="142">
        <v>0</v>
      </c>
    </row>
    <row r="42" spans="1:11" ht="15.75" x14ac:dyDescent="0.25">
      <c r="A42" s="142">
        <v>39</v>
      </c>
      <c r="B42" s="57" t="s">
        <v>289</v>
      </c>
      <c r="C42" s="144">
        <v>3128</v>
      </c>
      <c r="D42" s="145">
        <v>2561</v>
      </c>
      <c r="E42" s="142">
        <v>1627</v>
      </c>
      <c r="F42" s="142">
        <v>1627</v>
      </c>
      <c r="G42" s="145">
        <v>489</v>
      </c>
      <c r="H42" s="142">
        <v>187</v>
      </c>
      <c r="I42" s="142">
        <v>6</v>
      </c>
      <c r="J42" s="142">
        <v>0</v>
      </c>
    </row>
    <row r="43" spans="1:11" ht="15.75" x14ac:dyDescent="0.25">
      <c r="A43" s="142">
        <v>40</v>
      </c>
      <c r="B43" s="57" t="s">
        <v>205</v>
      </c>
      <c r="C43" s="144">
        <v>3990</v>
      </c>
      <c r="D43" s="145">
        <v>2463</v>
      </c>
      <c r="E43" s="142">
        <v>1653</v>
      </c>
      <c r="F43" s="142">
        <v>1653</v>
      </c>
      <c r="G43" s="145">
        <v>537</v>
      </c>
      <c r="H43" s="142">
        <v>129</v>
      </c>
      <c r="I43" s="142">
        <v>262</v>
      </c>
      <c r="J43" s="142">
        <v>120</v>
      </c>
    </row>
    <row r="44" spans="1:11" ht="15.75" x14ac:dyDescent="0.25">
      <c r="A44" s="142">
        <v>41</v>
      </c>
      <c r="B44" s="57" t="s">
        <v>206</v>
      </c>
      <c r="C44" s="144">
        <v>5407</v>
      </c>
      <c r="D44" s="145">
        <v>3756</v>
      </c>
      <c r="E44" s="142">
        <v>3544</v>
      </c>
      <c r="F44" s="142">
        <v>3544</v>
      </c>
      <c r="G44" s="145">
        <v>182</v>
      </c>
      <c r="H44" s="142">
        <v>6</v>
      </c>
      <c r="I44" s="142">
        <v>92</v>
      </c>
      <c r="J44" s="142">
        <v>4</v>
      </c>
    </row>
    <row r="45" spans="1:11" ht="15.75" x14ac:dyDescent="0.25">
      <c r="A45" s="280" t="s">
        <v>84</v>
      </c>
      <c r="B45" s="281"/>
      <c r="C45" s="56">
        <v>110190</v>
      </c>
      <c r="D45" s="146">
        <v>88531</v>
      </c>
      <c r="E45" s="146">
        <v>68836</v>
      </c>
      <c r="F45" s="146">
        <v>68836</v>
      </c>
      <c r="G45" s="146">
        <v>13280</v>
      </c>
      <c r="H45" s="146">
        <v>4649</v>
      </c>
      <c r="I45" s="146">
        <v>4059</v>
      </c>
      <c r="J45" s="146">
        <v>2369</v>
      </c>
    </row>
    <row r="47" spans="1:11" ht="29.25" customHeight="1" x14ac:dyDescent="0.25">
      <c r="B47" s="294" t="s">
        <v>349</v>
      </c>
      <c r="C47" s="294"/>
      <c r="D47" s="294"/>
      <c r="E47" s="294"/>
      <c r="F47" s="294"/>
      <c r="G47" s="294"/>
      <c r="H47" s="294"/>
      <c r="I47" s="294"/>
      <c r="J47" s="294"/>
      <c r="K47" s="294"/>
    </row>
  </sheetData>
  <mergeCells count="11">
    <mergeCell ref="B47:K47"/>
    <mergeCell ref="A45:B45"/>
    <mergeCell ref="A1:J1"/>
    <mergeCell ref="A2:A3"/>
    <mergeCell ref="B2:B3"/>
    <mergeCell ref="C2:C3"/>
    <mergeCell ref="D2:D3"/>
    <mergeCell ref="E2:E3"/>
    <mergeCell ref="F2:F3"/>
    <mergeCell ref="G2:G3"/>
    <mergeCell ref="H2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8943-A5AF-43AF-A54D-B991D4ACA1A8}">
  <dimension ref="A1:V34"/>
  <sheetViews>
    <sheetView workbookViewId="0">
      <selection activeCell="L4" sqref="L1:Q1048576"/>
    </sheetView>
  </sheetViews>
  <sheetFormatPr defaultRowHeight="15" x14ac:dyDescent="0.25"/>
  <cols>
    <col min="2" max="2" width="36.28515625" bestFit="1" customWidth="1"/>
    <col min="3" max="3" width="10.7109375" customWidth="1"/>
    <col min="13" max="14" width="0" hidden="1" customWidth="1"/>
    <col min="15" max="15" width="11" hidden="1" customWidth="1"/>
    <col min="16" max="16" width="11.5703125" hidden="1" customWidth="1"/>
  </cols>
  <sheetData>
    <row r="1" spans="1:22" ht="27" thickBot="1" x14ac:dyDescent="0.3">
      <c r="A1" s="295" t="s">
        <v>365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7"/>
    </row>
    <row r="2" spans="1:22" ht="15.75" customHeight="1" x14ac:dyDescent="0.25">
      <c r="A2" s="328" t="s">
        <v>92</v>
      </c>
      <c r="B2" s="329" t="s">
        <v>291</v>
      </c>
      <c r="C2" s="329" t="s">
        <v>292</v>
      </c>
      <c r="D2" s="329" t="s">
        <v>293</v>
      </c>
      <c r="E2" s="329"/>
      <c r="F2" s="329" t="s">
        <v>294</v>
      </c>
      <c r="G2" s="329"/>
      <c r="H2" s="329" t="s">
        <v>361</v>
      </c>
      <c r="I2" s="329" t="s">
        <v>295</v>
      </c>
      <c r="J2" s="329"/>
      <c r="K2" s="329" t="s">
        <v>296</v>
      </c>
      <c r="L2" s="329"/>
      <c r="M2" s="329" t="s">
        <v>366</v>
      </c>
      <c r="N2" s="329"/>
      <c r="O2" s="329" t="s">
        <v>367</v>
      </c>
      <c r="P2" s="329"/>
      <c r="Q2" s="329" t="s">
        <v>297</v>
      </c>
      <c r="R2" s="329"/>
      <c r="S2" s="329" t="s">
        <v>298</v>
      </c>
      <c r="T2" s="329"/>
      <c r="U2" s="329" t="s">
        <v>299</v>
      </c>
      <c r="V2" s="330"/>
    </row>
    <row r="3" spans="1:22" ht="18" customHeight="1" x14ac:dyDescent="0.25">
      <c r="A3" s="331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63"/>
      <c r="N3" s="63"/>
      <c r="O3" s="63"/>
      <c r="P3" s="63"/>
      <c r="Q3" s="225"/>
      <c r="R3" s="225"/>
      <c r="S3" s="225"/>
      <c r="T3" s="225"/>
      <c r="U3" s="225"/>
      <c r="V3" s="332"/>
    </row>
    <row r="4" spans="1:22" ht="63.75" thickBot="1" x14ac:dyDescent="0.3">
      <c r="A4" s="333"/>
      <c r="B4" s="334"/>
      <c r="C4" s="334"/>
      <c r="D4" s="49" t="s">
        <v>300</v>
      </c>
      <c r="E4" s="49" t="s">
        <v>301</v>
      </c>
      <c r="F4" s="49" t="s">
        <v>300</v>
      </c>
      <c r="G4" s="49" t="s">
        <v>301</v>
      </c>
      <c r="H4" s="334"/>
      <c r="I4" s="49" t="s">
        <v>300</v>
      </c>
      <c r="J4" s="49" t="s">
        <v>301</v>
      </c>
      <c r="K4" s="49" t="s">
        <v>300</v>
      </c>
      <c r="L4" s="49" t="s">
        <v>301</v>
      </c>
      <c r="M4" s="49" t="s">
        <v>300</v>
      </c>
      <c r="N4" s="49" t="s">
        <v>301</v>
      </c>
      <c r="O4" s="49" t="s">
        <v>300</v>
      </c>
      <c r="P4" s="49" t="s">
        <v>301</v>
      </c>
      <c r="Q4" s="49" t="s">
        <v>300</v>
      </c>
      <c r="R4" s="49" t="s">
        <v>301</v>
      </c>
      <c r="S4" s="49" t="s">
        <v>300</v>
      </c>
      <c r="T4" s="49" t="s">
        <v>301</v>
      </c>
      <c r="U4" s="49" t="s">
        <v>300</v>
      </c>
      <c r="V4" s="50" t="s">
        <v>301</v>
      </c>
    </row>
    <row r="5" spans="1:22" x14ac:dyDescent="0.25">
      <c r="A5" s="51">
        <v>1</v>
      </c>
      <c r="B5" s="47" t="s">
        <v>101</v>
      </c>
      <c r="C5" s="52">
        <v>1387.467939396176</v>
      </c>
      <c r="D5" s="52">
        <v>460</v>
      </c>
      <c r="E5" s="52">
        <v>3289.06</v>
      </c>
      <c r="F5" s="52">
        <v>170</v>
      </c>
      <c r="G5" s="52">
        <v>1798.89</v>
      </c>
      <c r="H5" s="335">
        <f t="shared" ref="H5:H23" si="0">G5/C5</f>
        <v>1.2965272558174386</v>
      </c>
      <c r="I5" s="52">
        <v>440</v>
      </c>
      <c r="J5" s="52">
        <v>4545.07</v>
      </c>
      <c r="K5" s="52">
        <v>274</v>
      </c>
      <c r="L5" s="52">
        <v>2724.19</v>
      </c>
      <c r="M5" s="52">
        <v>10</v>
      </c>
      <c r="N5" s="52">
        <v>264</v>
      </c>
      <c r="O5" s="52">
        <v>254</v>
      </c>
      <c r="P5" s="52">
        <v>2471.9899999999998</v>
      </c>
      <c r="Q5" s="52">
        <v>65</v>
      </c>
      <c r="R5" s="52">
        <v>269.69</v>
      </c>
      <c r="S5" s="52">
        <v>265</v>
      </c>
      <c r="T5" s="52">
        <v>1687.71</v>
      </c>
      <c r="U5" s="52">
        <v>395</v>
      </c>
      <c r="V5" s="53">
        <v>4212.7299999999996</v>
      </c>
    </row>
    <row r="6" spans="1:22" x14ac:dyDescent="0.25">
      <c r="A6" s="44">
        <v>2</v>
      </c>
      <c r="B6" s="1" t="s">
        <v>102</v>
      </c>
      <c r="C6" s="45">
        <v>416.61183583081123</v>
      </c>
      <c r="D6" s="45">
        <v>83</v>
      </c>
      <c r="E6" s="45">
        <v>664.66</v>
      </c>
      <c r="F6" s="45">
        <v>18</v>
      </c>
      <c r="G6" s="45">
        <v>224.94</v>
      </c>
      <c r="H6" s="336">
        <f t="shared" si="0"/>
        <v>0.53992705116363904</v>
      </c>
      <c r="I6" s="45">
        <v>55</v>
      </c>
      <c r="J6" s="45">
        <v>430.24</v>
      </c>
      <c r="K6" s="45">
        <v>42</v>
      </c>
      <c r="L6" s="45">
        <v>313.01</v>
      </c>
      <c r="M6" s="45">
        <v>4</v>
      </c>
      <c r="N6" s="45">
        <v>38</v>
      </c>
      <c r="O6" s="45">
        <v>31</v>
      </c>
      <c r="P6" s="45">
        <v>236.02</v>
      </c>
      <c r="Q6" s="45">
        <v>8</v>
      </c>
      <c r="R6" s="45">
        <v>40.11</v>
      </c>
      <c r="S6" s="45">
        <v>60</v>
      </c>
      <c r="T6" s="45">
        <v>427.15</v>
      </c>
      <c r="U6" s="45">
        <v>48</v>
      </c>
      <c r="V6" s="46">
        <v>389.08</v>
      </c>
    </row>
    <row r="7" spans="1:22" x14ac:dyDescent="0.25">
      <c r="A7" s="44">
        <v>3</v>
      </c>
      <c r="B7" s="1" t="s">
        <v>103</v>
      </c>
      <c r="C7" s="45">
        <v>224.06891020152062</v>
      </c>
      <c r="D7" s="45">
        <v>15</v>
      </c>
      <c r="E7" s="45">
        <v>79.069999999999993</v>
      </c>
      <c r="F7" s="45">
        <v>9</v>
      </c>
      <c r="G7" s="45">
        <v>59.06</v>
      </c>
      <c r="H7" s="336">
        <f t="shared" si="0"/>
        <v>0.26357962801212925</v>
      </c>
      <c r="I7" s="45">
        <v>13</v>
      </c>
      <c r="J7" s="45">
        <v>178.27</v>
      </c>
      <c r="K7" s="45">
        <v>7</v>
      </c>
      <c r="L7" s="45">
        <v>90.07</v>
      </c>
      <c r="M7" s="45">
        <v>0</v>
      </c>
      <c r="N7" s="45">
        <v>7</v>
      </c>
      <c r="O7" s="45">
        <v>10</v>
      </c>
      <c r="P7" s="45">
        <v>131.12</v>
      </c>
      <c r="Q7" s="45">
        <v>6</v>
      </c>
      <c r="R7" s="45">
        <v>20.25</v>
      </c>
      <c r="S7" s="45">
        <v>4</v>
      </c>
      <c r="T7" s="45">
        <v>20.83</v>
      </c>
      <c r="U7" s="45">
        <v>11</v>
      </c>
      <c r="V7" s="46">
        <v>148.62</v>
      </c>
    </row>
    <row r="8" spans="1:22" x14ac:dyDescent="0.25">
      <c r="A8" s="44">
        <v>4</v>
      </c>
      <c r="B8" s="1" t="s">
        <v>104</v>
      </c>
      <c r="C8" s="45">
        <v>527.22541897345047</v>
      </c>
      <c r="D8" s="45">
        <v>140</v>
      </c>
      <c r="E8" s="45">
        <v>956.8</v>
      </c>
      <c r="F8" s="45">
        <v>71</v>
      </c>
      <c r="G8" s="45">
        <v>543.26</v>
      </c>
      <c r="H8" s="336">
        <f t="shared" si="0"/>
        <v>1.0304131410389319</v>
      </c>
      <c r="I8" s="45">
        <v>191</v>
      </c>
      <c r="J8" s="45">
        <v>1677.41</v>
      </c>
      <c r="K8" s="45">
        <v>89</v>
      </c>
      <c r="L8" s="45">
        <v>815.66</v>
      </c>
      <c r="M8" s="45">
        <v>9</v>
      </c>
      <c r="N8" s="45">
        <v>80</v>
      </c>
      <c r="O8" s="45">
        <v>118</v>
      </c>
      <c r="P8" s="45">
        <v>980</v>
      </c>
      <c r="Q8" s="45">
        <v>39</v>
      </c>
      <c r="R8" s="45">
        <v>187.47</v>
      </c>
      <c r="S8" s="45">
        <v>37</v>
      </c>
      <c r="T8" s="45">
        <v>287.93</v>
      </c>
      <c r="U8" s="45">
        <v>158</v>
      </c>
      <c r="V8" s="46">
        <v>1412.47</v>
      </c>
    </row>
    <row r="9" spans="1:22" x14ac:dyDescent="0.25">
      <c r="A9" s="44">
        <v>5</v>
      </c>
      <c r="B9" s="1" t="s">
        <v>105</v>
      </c>
      <c r="C9" s="45">
        <v>399.5054189734505</v>
      </c>
      <c r="D9" s="45">
        <v>117</v>
      </c>
      <c r="E9" s="45">
        <v>629.24</v>
      </c>
      <c r="F9" s="45">
        <v>40</v>
      </c>
      <c r="G9" s="45">
        <v>298.95999999999998</v>
      </c>
      <c r="H9" s="336">
        <f t="shared" si="0"/>
        <v>0.7483252686989651</v>
      </c>
      <c r="I9" s="45">
        <v>77</v>
      </c>
      <c r="J9" s="45">
        <v>805.76</v>
      </c>
      <c r="K9" s="45">
        <v>60</v>
      </c>
      <c r="L9" s="45">
        <v>641.04</v>
      </c>
      <c r="M9" s="45">
        <v>0</v>
      </c>
      <c r="N9" s="45">
        <v>60</v>
      </c>
      <c r="O9" s="45">
        <v>36</v>
      </c>
      <c r="P9" s="45">
        <v>348.32</v>
      </c>
      <c r="Q9" s="45">
        <v>61</v>
      </c>
      <c r="R9" s="45">
        <v>274.95999999999998</v>
      </c>
      <c r="S9" s="45">
        <v>17</v>
      </c>
      <c r="T9" s="45">
        <v>113.99</v>
      </c>
      <c r="U9" s="45">
        <v>66</v>
      </c>
      <c r="V9" s="46">
        <v>690.04</v>
      </c>
    </row>
    <row r="10" spans="1:22" x14ac:dyDescent="0.25">
      <c r="A10" s="44">
        <v>6</v>
      </c>
      <c r="B10" s="1" t="s">
        <v>106</v>
      </c>
      <c r="C10" s="45">
        <v>326.00775230678374</v>
      </c>
      <c r="D10" s="45">
        <v>25</v>
      </c>
      <c r="E10" s="45">
        <v>183.4</v>
      </c>
      <c r="F10" s="45">
        <v>9</v>
      </c>
      <c r="G10" s="45">
        <v>94.71</v>
      </c>
      <c r="H10" s="336">
        <f t="shared" si="0"/>
        <v>0.29051456393243941</v>
      </c>
      <c r="I10" s="45">
        <v>30</v>
      </c>
      <c r="J10" s="45">
        <v>233.65</v>
      </c>
      <c r="K10" s="45">
        <v>18</v>
      </c>
      <c r="L10" s="45">
        <v>155.04</v>
      </c>
      <c r="M10" s="45">
        <v>1</v>
      </c>
      <c r="N10" s="45">
        <v>17</v>
      </c>
      <c r="O10" s="45">
        <v>21</v>
      </c>
      <c r="P10" s="45">
        <v>147.83000000000001</v>
      </c>
      <c r="Q10" s="45">
        <v>3</v>
      </c>
      <c r="R10" s="45">
        <v>22.05</v>
      </c>
      <c r="S10" s="45">
        <v>16</v>
      </c>
      <c r="T10" s="45">
        <v>112.25</v>
      </c>
      <c r="U10" s="45">
        <v>27</v>
      </c>
      <c r="V10" s="46">
        <v>227.42</v>
      </c>
    </row>
    <row r="11" spans="1:22" x14ac:dyDescent="0.25">
      <c r="A11" s="44">
        <v>7</v>
      </c>
      <c r="B11" s="1" t="s">
        <v>214</v>
      </c>
      <c r="C11" s="45">
        <v>179.63475230678378</v>
      </c>
      <c r="D11" s="45">
        <v>39</v>
      </c>
      <c r="E11" s="45">
        <v>178.44</v>
      </c>
      <c r="F11" s="45">
        <v>24</v>
      </c>
      <c r="G11" s="45">
        <v>151.76</v>
      </c>
      <c r="H11" s="336">
        <f t="shared" si="0"/>
        <v>0.84482539180849181</v>
      </c>
      <c r="I11" s="45">
        <v>56</v>
      </c>
      <c r="J11" s="45">
        <v>390.25</v>
      </c>
      <c r="K11" s="45">
        <v>35</v>
      </c>
      <c r="L11" s="45">
        <v>154.94999999999999</v>
      </c>
      <c r="M11" s="45">
        <v>0</v>
      </c>
      <c r="N11" s="45">
        <v>35</v>
      </c>
      <c r="O11" s="45">
        <v>32</v>
      </c>
      <c r="P11" s="45">
        <v>220.35</v>
      </c>
      <c r="Q11" s="45">
        <v>6</v>
      </c>
      <c r="R11" s="45">
        <v>26.32</v>
      </c>
      <c r="S11" s="45">
        <v>14</v>
      </c>
      <c r="T11" s="45">
        <v>43.54</v>
      </c>
      <c r="U11" s="45">
        <v>53</v>
      </c>
      <c r="V11" s="46">
        <v>380.57</v>
      </c>
    </row>
    <row r="12" spans="1:22" x14ac:dyDescent="0.25">
      <c r="A12" s="44">
        <v>8</v>
      </c>
      <c r="B12" s="1" t="s">
        <v>108</v>
      </c>
      <c r="C12" s="45">
        <v>120.65941020152063</v>
      </c>
      <c r="D12" s="45">
        <v>4</v>
      </c>
      <c r="E12" s="45">
        <v>46.26</v>
      </c>
      <c r="F12" s="45">
        <v>4</v>
      </c>
      <c r="G12" s="45">
        <v>27.55</v>
      </c>
      <c r="H12" s="336">
        <f t="shared" si="0"/>
        <v>0.22832864800173536</v>
      </c>
      <c r="I12" s="45">
        <v>12</v>
      </c>
      <c r="J12" s="45">
        <v>106.39</v>
      </c>
      <c r="K12" s="45">
        <v>7</v>
      </c>
      <c r="L12" s="45">
        <v>83.69</v>
      </c>
      <c r="M12" s="45">
        <v>0</v>
      </c>
      <c r="N12" s="45">
        <v>7</v>
      </c>
      <c r="O12" s="45">
        <v>9</v>
      </c>
      <c r="P12" s="45">
        <v>81.27</v>
      </c>
      <c r="Q12" s="45">
        <v>0</v>
      </c>
      <c r="R12" s="45">
        <v>0</v>
      </c>
      <c r="S12" s="45">
        <v>2</v>
      </c>
      <c r="T12" s="45">
        <v>24.5</v>
      </c>
      <c r="U12" s="45">
        <v>11</v>
      </c>
      <c r="V12" s="46">
        <v>90.55</v>
      </c>
    </row>
    <row r="13" spans="1:22" x14ac:dyDescent="0.25">
      <c r="A13" s="44">
        <v>9</v>
      </c>
      <c r="B13" s="1" t="s">
        <v>109</v>
      </c>
      <c r="C13" s="45">
        <v>1208.8816583130333</v>
      </c>
      <c r="D13" s="45">
        <v>479</v>
      </c>
      <c r="E13" s="45">
        <v>3021.27</v>
      </c>
      <c r="F13" s="45">
        <v>185</v>
      </c>
      <c r="G13" s="45">
        <v>1593.03</v>
      </c>
      <c r="H13" s="336">
        <f t="shared" si="0"/>
        <v>1.3177716685875083</v>
      </c>
      <c r="I13" s="45">
        <v>450</v>
      </c>
      <c r="J13" s="45">
        <v>3118.48</v>
      </c>
      <c r="K13" s="45">
        <v>312</v>
      </c>
      <c r="L13" s="45">
        <v>1806.71</v>
      </c>
      <c r="M13" s="45">
        <v>5</v>
      </c>
      <c r="N13" s="45">
        <v>307</v>
      </c>
      <c r="O13" s="45">
        <v>242</v>
      </c>
      <c r="P13" s="45">
        <v>1603.14</v>
      </c>
      <c r="Q13" s="45">
        <v>227</v>
      </c>
      <c r="R13" s="45">
        <v>1176</v>
      </c>
      <c r="S13" s="45">
        <v>114</v>
      </c>
      <c r="T13" s="45">
        <v>729.61</v>
      </c>
      <c r="U13" s="45">
        <v>368</v>
      </c>
      <c r="V13" s="46">
        <v>2663.49</v>
      </c>
    </row>
    <row r="14" spans="1:22" x14ac:dyDescent="0.25">
      <c r="A14" s="44">
        <v>10</v>
      </c>
      <c r="B14" s="1" t="s">
        <v>110</v>
      </c>
      <c r="C14" s="45">
        <v>1961.0758032405697</v>
      </c>
      <c r="D14" s="45">
        <v>901</v>
      </c>
      <c r="E14" s="45">
        <v>5186.34</v>
      </c>
      <c r="F14" s="45">
        <v>218</v>
      </c>
      <c r="G14" s="45">
        <v>1282.33</v>
      </c>
      <c r="H14" s="336">
        <f t="shared" si="0"/>
        <v>0.65389109277725022</v>
      </c>
      <c r="I14" s="45">
        <v>262</v>
      </c>
      <c r="J14" s="45">
        <v>1900.85</v>
      </c>
      <c r="K14" s="45">
        <v>135</v>
      </c>
      <c r="L14" s="45">
        <v>957.09</v>
      </c>
      <c r="M14" s="45">
        <v>5</v>
      </c>
      <c r="N14" s="45">
        <v>130</v>
      </c>
      <c r="O14" s="45">
        <v>169</v>
      </c>
      <c r="P14" s="45">
        <v>1181.44</v>
      </c>
      <c r="Q14" s="45">
        <v>387</v>
      </c>
      <c r="R14" s="45">
        <v>2292.29</v>
      </c>
      <c r="S14" s="45">
        <v>313</v>
      </c>
      <c r="T14" s="45">
        <v>1596.48</v>
      </c>
      <c r="U14" s="45">
        <v>220</v>
      </c>
      <c r="V14" s="46">
        <v>1647.33</v>
      </c>
    </row>
    <row r="15" spans="1:22" x14ac:dyDescent="0.25">
      <c r="A15" s="44">
        <v>11</v>
      </c>
      <c r="B15" s="1" t="s">
        <v>111</v>
      </c>
      <c r="C15" s="45">
        <v>493.09107686818732</v>
      </c>
      <c r="D15" s="45">
        <v>240</v>
      </c>
      <c r="E15" s="45">
        <v>1535.63</v>
      </c>
      <c r="F15" s="45">
        <v>136</v>
      </c>
      <c r="G15" s="45">
        <v>894.35</v>
      </c>
      <c r="H15" s="336">
        <f t="shared" si="0"/>
        <v>1.8137622884607114</v>
      </c>
      <c r="I15" s="45">
        <v>198</v>
      </c>
      <c r="J15" s="45">
        <v>1538.01</v>
      </c>
      <c r="K15" s="45">
        <v>183</v>
      </c>
      <c r="L15" s="45">
        <v>1098.8699999999999</v>
      </c>
      <c r="M15" s="45">
        <v>82</v>
      </c>
      <c r="N15" s="45">
        <v>101</v>
      </c>
      <c r="O15" s="45">
        <v>93</v>
      </c>
      <c r="P15" s="45">
        <v>767.32</v>
      </c>
      <c r="Q15" s="45">
        <v>76</v>
      </c>
      <c r="R15" s="45">
        <v>470.3</v>
      </c>
      <c r="S15" s="45">
        <v>36</v>
      </c>
      <c r="T15" s="45">
        <v>292.70999999999998</v>
      </c>
      <c r="U15" s="45">
        <v>185</v>
      </c>
      <c r="V15" s="46">
        <v>1447.47</v>
      </c>
    </row>
    <row r="16" spans="1:22" x14ac:dyDescent="0.25">
      <c r="A16" s="44">
        <v>12</v>
      </c>
      <c r="B16" s="1" t="s">
        <v>112</v>
      </c>
      <c r="C16" s="45">
        <v>564.71402423660822</v>
      </c>
      <c r="D16" s="45">
        <v>168</v>
      </c>
      <c r="E16" s="45">
        <v>1295.31</v>
      </c>
      <c r="F16" s="45">
        <v>76</v>
      </c>
      <c r="G16" s="45">
        <v>770.84</v>
      </c>
      <c r="H16" s="336">
        <f t="shared" si="0"/>
        <v>1.3650094860704709</v>
      </c>
      <c r="I16" s="45">
        <v>231</v>
      </c>
      <c r="J16" s="45">
        <v>1838.35</v>
      </c>
      <c r="K16" s="45">
        <v>129</v>
      </c>
      <c r="L16" s="45">
        <v>930.54</v>
      </c>
      <c r="M16" s="45">
        <v>0</v>
      </c>
      <c r="N16" s="45">
        <v>129</v>
      </c>
      <c r="O16" s="45">
        <v>110</v>
      </c>
      <c r="P16" s="45">
        <v>800.41</v>
      </c>
      <c r="Q16" s="45">
        <v>22</v>
      </c>
      <c r="R16" s="45">
        <v>144.44</v>
      </c>
      <c r="S16" s="45">
        <v>82</v>
      </c>
      <c r="T16" s="45">
        <v>525.17999999999995</v>
      </c>
      <c r="U16" s="45">
        <v>187</v>
      </c>
      <c r="V16" s="46">
        <v>1545.64</v>
      </c>
    </row>
    <row r="17" spans="1:22" x14ac:dyDescent="0.25">
      <c r="A17" s="44">
        <v>13</v>
      </c>
      <c r="B17" s="1" t="s">
        <v>114</v>
      </c>
      <c r="C17" s="45">
        <v>269.59252423660831</v>
      </c>
      <c r="D17" s="45">
        <v>52</v>
      </c>
      <c r="E17" s="45">
        <v>150.75</v>
      </c>
      <c r="F17" s="45">
        <v>13</v>
      </c>
      <c r="G17" s="45">
        <v>28.91</v>
      </c>
      <c r="H17" s="336">
        <f t="shared" si="0"/>
        <v>0.1072359112399834</v>
      </c>
      <c r="I17" s="45">
        <v>3</v>
      </c>
      <c r="J17" s="45">
        <v>45.15</v>
      </c>
      <c r="K17" s="45">
        <v>2</v>
      </c>
      <c r="L17" s="45">
        <v>35</v>
      </c>
      <c r="M17" s="45">
        <v>2</v>
      </c>
      <c r="N17" s="45">
        <v>0</v>
      </c>
      <c r="O17" s="45">
        <v>3</v>
      </c>
      <c r="P17" s="45">
        <v>45.15</v>
      </c>
      <c r="Q17" s="45">
        <v>4</v>
      </c>
      <c r="R17" s="45">
        <v>8</v>
      </c>
      <c r="S17" s="45">
        <v>37</v>
      </c>
      <c r="T17" s="45">
        <v>123.75</v>
      </c>
      <c r="U17" s="45">
        <v>3</v>
      </c>
      <c r="V17" s="46">
        <v>45.15</v>
      </c>
    </row>
    <row r="18" spans="1:22" x14ac:dyDescent="0.25">
      <c r="A18" s="44">
        <v>14</v>
      </c>
      <c r="B18" s="1" t="s">
        <v>351</v>
      </c>
      <c r="C18" s="45">
        <v>43.40386672325976</v>
      </c>
      <c r="D18" s="45">
        <v>1</v>
      </c>
      <c r="E18" s="45">
        <v>12.27</v>
      </c>
      <c r="F18" s="45">
        <v>1</v>
      </c>
      <c r="G18" s="45">
        <v>13.78</v>
      </c>
      <c r="H18" s="336">
        <f t="shared" si="0"/>
        <v>0.31748323456664324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6">
        <v>0</v>
      </c>
    </row>
    <row r="19" spans="1:22" x14ac:dyDescent="0.25">
      <c r="A19" s="44">
        <v>15</v>
      </c>
      <c r="B19" s="1" t="s">
        <v>352</v>
      </c>
      <c r="C19" s="45">
        <v>3.6764999999999999</v>
      </c>
      <c r="D19" s="45">
        <v>1</v>
      </c>
      <c r="E19" s="45">
        <v>12.5</v>
      </c>
      <c r="F19" s="45">
        <v>0</v>
      </c>
      <c r="G19" s="45">
        <v>0</v>
      </c>
      <c r="H19" s="336">
        <f t="shared" si="0"/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1</v>
      </c>
      <c r="T19" s="45">
        <v>12.5</v>
      </c>
      <c r="U19" s="45">
        <v>0</v>
      </c>
      <c r="V19" s="46">
        <v>0</v>
      </c>
    </row>
    <row r="20" spans="1:22" x14ac:dyDescent="0.25">
      <c r="A20" s="44">
        <v>16</v>
      </c>
      <c r="B20" s="1" t="s">
        <v>222</v>
      </c>
      <c r="C20" s="45">
        <v>3</v>
      </c>
      <c r="D20" s="45">
        <v>0</v>
      </c>
      <c r="E20" s="45">
        <v>0</v>
      </c>
      <c r="F20" s="45">
        <v>0</v>
      </c>
      <c r="G20" s="45">
        <v>0</v>
      </c>
      <c r="H20" s="336">
        <f t="shared" si="0"/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6">
        <v>0</v>
      </c>
    </row>
    <row r="21" spans="1:22" x14ac:dyDescent="0.25">
      <c r="A21" s="44">
        <v>17</v>
      </c>
      <c r="B21" s="1" t="s">
        <v>223</v>
      </c>
      <c r="C21" s="45">
        <v>443.86191897345049</v>
      </c>
      <c r="D21" s="45">
        <v>24</v>
      </c>
      <c r="E21" s="45">
        <v>191.71</v>
      </c>
      <c r="F21" s="45">
        <v>3</v>
      </c>
      <c r="G21" s="45">
        <v>45.82</v>
      </c>
      <c r="H21" s="336">
        <f t="shared" si="0"/>
        <v>0.10323030213083162</v>
      </c>
      <c r="I21" s="45">
        <v>14</v>
      </c>
      <c r="J21" s="45">
        <v>225</v>
      </c>
      <c r="K21" s="45">
        <v>10</v>
      </c>
      <c r="L21" s="45">
        <v>143.16</v>
      </c>
      <c r="M21" s="45">
        <v>0</v>
      </c>
      <c r="N21" s="45">
        <v>10</v>
      </c>
      <c r="O21" s="45">
        <v>7</v>
      </c>
      <c r="P21" s="45">
        <v>117.5</v>
      </c>
      <c r="Q21" s="45">
        <v>1</v>
      </c>
      <c r="R21" s="45">
        <v>17.5</v>
      </c>
      <c r="S21" s="45">
        <v>21</v>
      </c>
      <c r="T21" s="45">
        <v>154.21</v>
      </c>
      <c r="U21" s="45">
        <v>12</v>
      </c>
      <c r="V21" s="46">
        <v>195</v>
      </c>
    </row>
    <row r="22" spans="1:22" x14ac:dyDescent="0.25">
      <c r="A22" s="44">
        <v>18</v>
      </c>
      <c r="B22" s="1" t="s">
        <v>286</v>
      </c>
      <c r="C22" s="45">
        <v>477.6253575699418</v>
      </c>
      <c r="D22" s="45">
        <v>16</v>
      </c>
      <c r="E22" s="45">
        <v>156.47</v>
      </c>
      <c r="F22" s="45">
        <v>9</v>
      </c>
      <c r="G22" s="45">
        <v>149.53</v>
      </c>
      <c r="H22" s="336">
        <f t="shared" si="0"/>
        <v>0.31306964261859432</v>
      </c>
      <c r="I22" s="45">
        <v>25</v>
      </c>
      <c r="J22" s="45">
        <v>350.43</v>
      </c>
      <c r="K22" s="45">
        <v>19</v>
      </c>
      <c r="L22" s="45">
        <v>273.77999999999997</v>
      </c>
      <c r="M22" s="45">
        <v>0</v>
      </c>
      <c r="N22" s="45">
        <v>19</v>
      </c>
      <c r="O22" s="45">
        <v>15</v>
      </c>
      <c r="P22" s="45">
        <v>191.11</v>
      </c>
      <c r="Q22" s="45">
        <v>5</v>
      </c>
      <c r="R22" s="45">
        <v>42.25</v>
      </c>
      <c r="S22" s="45">
        <v>7</v>
      </c>
      <c r="T22" s="45">
        <v>70.47</v>
      </c>
      <c r="U22" s="45">
        <v>25</v>
      </c>
      <c r="V22" s="46">
        <v>350.43</v>
      </c>
    </row>
    <row r="23" spans="1:22" x14ac:dyDescent="0.25">
      <c r="A23" s="44">
        <v>19</v>
      </c>
      <c r="B23" s="1" t="s">
        <v>225</v>
      </c>
      <c r="C23" s="45">
        <v>160.50988846239019</v>
      </c>
      <c r="D23" s="45">
        <v>66</v>
      </c>
      <c r="E23" s="45">
        <v>515.96</v>
      </c>
      <c r="F23" s="45">
        <v>47</v>
      </c>
      <c r="G23" s="45">
        <v>375.52</v>
      </c>
      <c r="H23" s="336">
        <f t="shared" si="0"/>
        <v>2.3395443333573169</v>
      </c>
      <c r="I23" s="45">
        <v>74</v>
      </c>
      <c r="J23" s="45">
        <v>838.91</v>
      </c>
      <c r="K23" s="45">
        <v>32</v>
      </c>
      <c r="L23" s="45">
        <v>341</v>
      </c>
      <c r="M23" s="45">
        <v>2</v>
      </c>
      <c r="N23" s="45">
        <v>30</v>
      </c>
      <c r="O23" s="45">
        <v>39</v>
      </c>
      <c r="P23" s="45">
        <v>349.63</v>
      </c>
      <c r="Q23" s="45">
        <v>6</v>
      </c>
      <c r="R23" s="45">
        <v>49.5</v>
      </c>
      <c r="S23" s="45">
        <v>21</v>
      </c>
      <c r="T23" s="45">
        <v>163.87</v>
      </c>
      <c r="U23" s="45">
        <v>68</v>
      </c>
      <c r="V23" s="46">
        <v>760.32</v>
      </c>
    </row>
    <row r="24" spans="1:22" x14ac:dyDescent="0.25">
      <c r="A24" s="44">
        <v>20</v>
      </c>
      <c r="B24" s="1" t="s">
        <v>226</v>
      </c>
      <c r="C24" s="45">
        <v>26.076962833099579</v>
      </c>
      <c r="D24" s="45">
        <v>0</v>
      </c>
      <c r="E24" s="45">
        <v>0</v>
      </c>
      <c r="F24" s="45">
        <v>0</v>
      </c>
      <c r="G24" s="45">
        <v>0</v>
      </c>
      <c r="H24" s="336">
        <f>G24/C24*100</f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/>
      <c r="T24" s="45"/>
      <c r="U24" s="45"/>
      <c r="V24" s="46"/>
    </row>
    <row r="25" spans="1:22" x14ac:dyDescent="0.25">
      <c r="A25" s="44">
        <v>21</v>
      </c>
      <c r="B25" s="1" t="s">
        <v>227</v>
      </c>
      <c r="C25" s="45">
        <v>120.15344109396916</v>
      </c>
      <c r="D25" s="45">
        <v>1</v>
      </c>
      <c r="E25" s="45">
        <v>5</v>
      </c>
      <c r="F25" s="45">
        <v>0</v>
      </c>
      <c r="G25" s="45">
        <v>0</v>
      </c>
      <c r="H25" s="336">
        <f>G25/C25*100</f>
        <v>0</v>
      </c>
      <c r="I25" s="45">
        <v>1</v>
      </c>
      <c r="J25" s="45">
        <v>7</v>
      </c>
      <c r="K25" s="45">
        <v>0</v>
      </c>
      <c r="L25" s="45">
        <v>0</v>
      </c>
      <c r="M25" s="45">
        <v>0</v>
      </c>
      <c r="N25" s="45">
        <v>0</v>
      </c>
      <c r="O25" s="45">
        <v>1</v>
      </c>
      <c r="P25" s="45">
        <v>7</v>
      </c>
      <c r="Q25" s="45">
        <v>0</v>
      </c>
      <c r="R25" s="45">
        <v>0</v>
      </c>
      <c r="S25" s="45">
        <v>1</v>
      </c>
      <c r="T25" s="45">
        <v>5</v>
      </c>
      <c r="U25" s="45">
        <v>1</v>
      </c>
      <c r="V25" s="46">
        <v>7</v>
      </c>
    </row>
    <row r="26" spans="1:22" x14ac:dyDescent="0.25">
      <c r="A26" s="44">
        <v>22</v>
      </c>
      <c r="B26" s="1" t="s">
        <v>353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336">
        <v>0</v>
      </c>
      <c r="I26" s="45">
        <v>1</v>
      </c>
      <c r="J26" s="45">
        <v>12.5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1</v>
      </c>
      <c r="V26" s="46">
        <v>12.5</v>
      </c>
    </row>
    <row r="27" spans="1:22" x14ac:dyDescent="0.25">
      <c r="A27" s="44">
        <v>23</v>
      </c>
      <c r="B27" s="1" t="s">
        <v>354</v>
      </c>
      <c r="C27" s="45">
        <v>59.083441093969142</v>
      </c>
      <c r="D27" s="45">
        <v>4</v>
      </c>
      <c r="E27" s="45">
        <v>54</v>
      </c>
      <c r="F27" s="45">
        <v>0</v>
      </c>
      <c r="G27" s="45">
        <v>0</v>
      </c>
      <c r="H27" s="336">
        <f>G27/C27*100</f>
        <v>0</v>
      </c>
      <c r="I27" s="45">
        <v>6</v>
      </c>
      <c r="J27" s="45">
        <v>79.52</v>
      </c>
      <c r="K27" s="45">
        <v>3</v>
      </c>
      <c r="L27" s="45">
        <v>45.75</v>
      </c>
      <c r="M27" s="45">
        <v>0</v>
      </c>
      <c r="N27" s="45">
        <v>3</v>
      </c>
      <c r="O27" s="45">
        <v>6</v>
      </c>
      <c r="P27" s="45">
        <v>79.52</v>
      </c>
      <c r="Q27" s="45">
        <v>0</v>
      </c>
      <c r="R27" s="45">
        <v>0</v>
      </c>
      <c r="S27" s="45">
        <v>4</v>
      </c>
      <c r="T27" s="45">
        <v>54</v>
      </c>
      <c r="U27" s="45">
        <v>6</v>
      </c>
      <c r="V27" s="46">
        <v>79.52</v>
      </c>
    </row>
    <row r="28" spans="1:22" x14ac:dyDescent="0.25">
      <c r="A28" s="44">
        <v>24</v>
      </c>
      <c r="B28" s="1" t="s">
        <v>355</v>
      </c>
      <c r="C28" s="45">
        <v>3.6764999999999999</v>
      </c>
      <c r="D28" s="45">
        <v>1</v>
      </c>
      <c r="E28" s="45">
        <v>17.5</v>
      </c>
      <c r="F28" s="45">
        <v>0</v>
      </c>
      <c r="G28" s="45">
        <v>0</v>
      </c>
      <c r="H28" s="336">
        <f>G28/C28*100</f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1</v>
      </c>
      <c r="T28" s="45">
        <v>17.5</v>
      </c>
      <c r="U28" s="45">
        <v>0</v>
      </c>
      <c r="V28" s="46">
        <v>0</v>
      </c>
    </row>
    <row r="29" spans="1:22" x14ac:dyDescent="0.25">
      <c r="A29" s="44">
        <v>25</v>
      </c>
      <c r="B29" s="1" t="s">
        <v>356</v>
      </c>
      <c r="C29" s="45">
        <v>107.22641020152064</v>
      </c>
      <c r="D29" s="45">
        <v>2</v>
      </c>
      <c r="E29" s="45">
        <v>8.08</v>
      </c>
      <c r="F29" s="45">
        <v>0</v>
      </c>
      <c r="G29" s="45">
        <v>0</v>
      </c>
      <c r="H29" s="336">
        <f>G29/C29*100</f>
        <v>0</v>
      </c>
      <c r="I29" s="45">
        <v>1</v>
      </c>
      <c r="J29" s="45">
        <v>17.420000000000002</v>
      </c>
      <c r="K29" s="45">
        <v>0</v>
      </c>
      <c r="L29" s="45">
        <v>0</v>
      </c>
      <c r="M29" s="45">
        <v>0</v>
      </c>
      <c r="N29" s="45">
        <v>0</v>
      </c>
      <c r="O29" s="45">
        <v>1</v>
      </c>
      <c r="P29" s="45">
        <v>17.420000000000002</v>
      </c>
      <c r="Q29" s="45">
        <v>0</v>
      </c>
      <c r="R29" s="45">
        <v>0</v>
      </c>
      <c r="S29" s="45">
        <v>2</v>
      </c>
      <c r="T29" s="45">
        <v>8.08</v>
      </c>
      <c r="U29" s="45">
        <v>1</v>
      </c>
      <c r="V29" s="46">
        <v>17.420000000000002</v>
      </c>
    </row>
    <row r="30" spans="1:22" x14ac:dyDescent="0.25">
      <c r="A30" s="44">
        <v>26</v>
      </c>
      <c r="B30" s="1" t="s">
        <v>139</v>
      </c>
      <c r="C30" s="45">
        <v>1757</v>
      </c>
      <c r="D30" s="45">
        <v>457</v>
      </c>
      <c r="E30" s="45">
        <v>2386.88</v>
      </c>
      <c r="F30" s="45">
        <v>139</v>
      </c>
      <c r="G30" s="45">
        <v>803.22</v>
      </c>
      <c r="H30" s="336">
        <f>G30/C30</f>
        <v>0.45715424018212863</v>
      </c>
      <c r="I30" s="45">
        <v>419</v>
      </c>
      <c r="J30" s="45">
        <v>3034.35</v>
      </c>
      <c r="K30" s="45">
        <v>152</v>
      </c>
      <c r="L30" s="45">
        <v>924.31</v>
      </c>
      <c r="M30" s="45">
        <v>10</v>
      </c>
      <c r="N30" s="45">
        <v>142</v>
      </c>
      <c r="O30" s="45">
        <v>233</v>
      </c>
      <c r="P30" s="45">
        <v>1559.0700000000002</v>
      </c>
      <c r="Q30" s="45">
        <v>198</v>
      </c>
      <c r="R30" s="45">
        <v>984.62</v>
      </c>
      <c r="S30" s="45">
        <v>141</v>
      </c>
      <c r="T30" s="45">
        <v>748.59</v>
      </c>
      <c r="U30" s="45">
        <v>390</v>
      </c>
      <c r="V30" s="46">
        <v>2877.41</v>
      </c>
    </row>
    <row r="31" spans="1:22" x14ac:dyDescent="0.25">
      <c r="A31" s="44">
        <v>27</v>
      </c>
      <c r="B31" s="1" t="s">
        <v>144</v>
      </c>
      <c r="C31" s="45">
        <v>127.73741935483874</v>
      </c>
      <c r="D31" s="45">
        <v>0</v>
      </c>
      <c r="E31" s="45">
        <v>0</v>
      </c>
      <c r="F31" s="45">
        <v>0</v>
      </c>
      <c r="G31" s="45">
        <v>0</v>
      </c>
      <c r="H31" s="336">
        <f>G31/C31*100</f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6">
        <v>0</v>
      </c>
    </row>
    <row r="32" spans="1:22" ht="15.75" x14ac:dyDescent="0.25">
      <c r="A32" s="44">
        <v>28</v>
      </c>
      <c r="B32" s="337" t="s">
        <v>249</v>
      </c>
      <c r="C32" s="45">
        <v>6.66</v>
      </c>
      <c r="D32" s="45">
        <v>0</v>
      </c>
      <c r="E32" s="45">
        <v>0</v>
      </c>
      <c r="F32" s="45">
        <v>0</v>
      </c>
      <c r="G32" s="45">
        <v>0</v>
      </c>
      <c r="H32" s="336">
        <f>G32/C32*100</f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/>
      <c r="T32" s="45"/>
      <c r="U32" s="45"/>
      <c r="V32" s="46"/>
    </row>
    <row r="33" spans="1:22" ht="16.5" thickBot="1" x14ac:dyDescent="0.3">
      <c r="A33" s="338">
        <v>29</v>
      </c>
      <c r="B33" s="339" t="s">
        <v>250</v>
      </c>
      <c r="C33" s="54">
        <v>7.47</v>
      </c>
      <c r="D33" s="54">
        <v>0</v>
      </c>
      <c r="E33" s="54">
        <v>0</v>
      </c>
      <c r="F33" s="54">
        <v>0</v>
      </c>
      <c r="G33" s="54">
        <v>0</v>
      </c>
      <c r="H33" s="340">
        <f>G33/C33*100</f>
        <v>0</v>
      </c>
      <c r="I33" s="54">
        <v>0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/>
      <c r="T33" s="54"/>
      <c r="U33" s="54"/>
      <c r="V33" s="55"/>
    </row>
    <row r="34" spans="1:22" ht="16.5" thickBot="1" x14ac:dyDescent="0.3">
      <c r="A34" s="341" t="s">
        <v>45</v>
      </c>
      <c r="B34" s="342"/>
      <c r="C34" s="343">
        <f>SUM(C5:C33)</f>
        <v>11425.698231391943</v>
      </c>
      <c r="D34" s="343">
        <v>3296</v>
      </c>
      <c r="E34" s="343">
        <v>20576.599999999999</v>
      </c>
      <c r="F34" s="343">
        <v>1172</v>
      </c>
      <c r="G34" s="343">
        <v>9156.4599999999991</v>
      </c>
      <c r="H34" s="344">
        <f>G34/C34</f>
        <v>0.8013917236885143</v>
      </c>
      <c r="I34" s="343">
        <v>2559</v>
      </c>
      <c r="J34" s="343">
        <v>21373.01</v>
      </c>
      <c r="K34" s="343">
        <v>1509</v>
      </c>
      <c r="L34" s="343">
        <v>11533.86</v>
      </c>
      <c r="M34" s="343">
        <v>130</v>
      </c>
      <c r="N34" s="343">
        <v>1379</v>
      </c>
      <c r="O34" s="343">
        <v>1430</v>
      </c>
      <c r="P34" s="343">
        <v>11335.61</v>
      </c>
      <c r="Q34" s="343">
        <v>1114</v>
      </c>
      <c r="R34" s="343">
        <v>6025.75</v>
      </c>
      <c r="S34" s="343">
        <v>1196</v>
      </c>
      <c r="T34" s="343">
        <v>7219.85</v>
      </c>
      <c r="U34" s="343">
        <v>2236</v>
      </c>
      <c r="V34" s="345">
        <v>19200.16</v>
      </c>
    </row>
  </sheetData>
  <mergeCells count="15">
    <mergeCell ref="A2:A4"/>
    <mergeCell ref="B2:B4"/>
    <mergeCell ref="C2:C4"/>
    <mergeCell ref="A1:V1"/>
    <mergeCell ref="H2:H4"/>
    <mergeCell ref="I2:J3"/>
    <mergeCell ref="K2:L3"/>
    <mergeCell ref="M2:N2"/>
    <mergeCell ref="O2:P2"/>
    <mergeCell ref="Q2:R3"/>
    <mergeCell ref="S2:T3"/>
    <mergeCell ref="U2:V3"/>
    <mergeCell ref="A34:B34"/>
    <mergeCell ref="D2:E3"/>
    <mergeCell ref="F2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6DC13-9415-4B46-B0B3-CFDE53D0CBB8}">
  <dimension ref="A1:Q47"/>
  <sheetViews>
    <sheetView tabSelected="1" workbookViewId="0">
      <selection activeCell="W11" sqref="W11"/>
    </sheetView>
  </sheetViews>
  <sheetFormatPr defaultRowHeight="15" x14ac:dyDescent="0.25"/>
  <cols>
    <col min="2" max="2" width="18.42578125" bestFit="1" customWidth="1"/>
    <col min="12" max="12" width="12" customWidth="1"/>
  </cols>
  <sheetData>
    <row r="1" spans="1:17" ht="27" thickBot="1" x14ac:dyDescent="0.45">
      <c r="A1" s="346" t="s">
        <v>368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8"/>
    </row>
    <row r="2" spans="1:17" ht="47.25" customHeight="1" x14ac:dyDescent="0.25">
      <c r="A2" s="349" t="s">
        <v>369</v>
      </c>
      <c r="B2" s="350" t="s">
        <v>291</v>
      </c>
      <c r="C2" s="350" t="s">
        <v>370</v>
      </c>
      <c r="D2" s="351" t="s">
        <v>294</v>
      </c>
      <c r="E2" s="351"/>
      <c r="F2" s="351" t="s">
        <v>371</v>
      </c>
      <c r="G2" s="351"/>
      <c r="H2" s="351" t="s">
        <v>372</v>
      </c>
      <c r="I2" s="351"/>
      <c r="J2" s="351" t="s">
        <v>373</v>
      </c>
      <c r="K2" s="351"/>
      <c r="L2" s="350" t="s">
        <v>374</v>
      </c>
      <c r="M2" s="351" t="s">
        <v>302</v>
      </c>
      <c r="N2" s="351"/>
      <c r="O2" s="351" t="s">
        <v>299</v>
      </c>
      <c r="P2" s="351"/>
      <c r="Q2" s="352"/>
    </row>
    <row r="3" spans="1:17" ht="75.75" thickBot="1" x14ac:dyDescent="0.3">
      <c r="A3" s="353"/>
      <c r="B3" s="354"/>
      <c r="C3" s="354"/>
      <c r="D3" s="355" t="s">
        <v>300</v>
      </c>
      <c r="E3" s="355" t="s">
        <v>301</v>
      </c>
      <c r="F3" s="355" t="s">
        <v>375</v>
      </c>
      <c r="G3" s="355" t="s">
        <v>376</v>
      </c>
      <c r="H3" s="355" t="s">
        <v>300</v>
      </c>
      <c r="I3" s="355" t="s">
        <v>301</v>
      </c>
      <c r="J3" s="355" t="s">
        <v>300</v>
      </c>
      <c r="K3" s="355" t="s">
        <v>301</v>
      </c>
      <c r="L3" s="354"/>
      <c r="M3" s="355" t="s">
        <v>300</v>
      </c>
      <c r="N3" s="355" t="s">
        <v>301</v>
      </c>
      <c r="O3" s="355" t="s">
        <v>377</v>
      </c>
      <c r="P3" s="355" t="s">
        <v>84</v>
      </c>
      <c r="Q3" s="356" t="s">
        <v>378</v>
      </c>
    </row>
    <row r="4" spans="1:17" x14ac:dyDescent="0.25">
      <c r="A4" s="51" t="s">
        <v>379</v>
      </c>
      <c r="B4" s="47" t="s">
        <v>160</v>
      </c>
      <c r="C4" s="52">
        <v>118</v>
      </c>
      <c r="D4" s="52">
        <v>55</v>
      </c>
      <c r="E4" s="52">
        <v>639.9</v>
      </c>
      <c r="F4" s="52">
        <v>46</v>
      </c>
      <c r="G4" s="52">
        <v>1</v>
      </c>
      <c r="H4" s="52">
        <v>140</v>
      </c>
      <c r="I4" s="52">
        <v>1538.91</v>
      </c>
      <c r="J4" s="52">
        <v>56</v>
      </c>
      <c r="K4" s="52">
        <v>493.45</v>
      </c>
      <c r="L4" s="52">
        <v>38</v>
      </c>
      <c r="M4" s="52">
        <v>37</v>
      </c>
      <c r="N4" s="52">
        <v>254.02</v>
      </c>
      <c r="O4" s="52">
        <v>70</v>
      </c>
      <c r="P4" s="52">
        <v>128</v>
      </c>
      <c r="Q4" s="53">
        <v>1456.82</v>
      </c>
    </row>
    <row r="5" spans="1:17" x14ac:dyDescent="0.25">
      <c r="A5" s="44" t="s">
        <v>380</v>
      </c>
      <c r="B5" s="1" t="s">
        <v>162</v>
      </c>
      <c r="C5" s="45">
        <v>103</v>
      </c>
      <c r="D5" s="45">
        <v>44</v>
      </c>
      <c r="E5" s="45">
        <v>191.66</v>
      </c>
      <c r="F5" s="45">
        <v>42</v>
      </c>
      <c r="G5" s="45">
        <v>0</v>
      </c>
      <c r="H5" s="45">
        <v>47</v>
      </c>
      <c r="I5" s="45">
        <v>312.64999999999998</v>
      </c>
      <c r="J5" s="45">
        <v>30</v>
      </c>
      <c r="K5" s="45">
        <v>221.31</v>
      </c>
      <c r="L5" s="45">
        <v>35</v>
      </c>
      <c r="M5" s="45">
        <v>27</v>
      </c>
      <c r="N5" s="45">
        <v>119.82</v>
      </c>
      <c r="O5" s="45">
        <v>33</v>
      </c>
      <c r="P5" s="45">
        <v>44</v>
      </c>
      <c r="Q5" s="46">
        <v>298.61</v>
      </c>
    </row>
    <row r="6" spans="1:17" x14ac:dyDescent="0.25">
      <c r="A6" s="44" t="s">
        <v>381</v>
      </c>
      <c r="B6" s="1" t="s">
        <v>164</v>
      </c>
      <c r="C6" s="45">
        <v>11</v>
      </c>
      <c r="D6" s="45">
        <v>1</v>
      </c>
      <c r="E6" s="45">
        <v>5</v>
      </c>
      <c r="F6" s="45">
        <v>0</v>
      </c>
      <c r="G6" s="45">
        <v>0</v>
      </c>
      <c r="H6" s="45">
        <v>0</v>
      </c>
      <c r="I6" s="45">
        <v>0</v>
      </c>
      <c r="J6" s="45">
        <v>0</v>
      </c>
      <c r="K6" s="45">
        <v>0</v>
      </c>
      <c r="L6" s="45">
        <v>1</v>
      </c>
      <c r="M6" s="45">
        <v>9</v>
      </c>
      <c r="N6" s="45">
        <v>57.89</v>
      </c>
      <c r="O6" s="45">
        <v>0</v>
      </c>
      <c r="P6" s="45">
        <v>0</v>
      </c>
      <c r="Q6" s="46">
        <v>0</v>
      </c>
    </row>
    <row r="7" spans="1:17" x14ac:dyDescent="0.25">
      <c r="A7" s="44" t="s">
        <v>382</v>
      </c>
      <c r="B7" s="1" t="s">
        <v>166</v>
      </c>
      <c r="C7" s="45">
        <v>42</v>
      </c>
      <c r="D7" s="45">
        <v>13</v>
      </c>
      <c r="E7" s="45">
        <v>39.46</v>
      </c>
      <c r="F7" s="45">
        <v>22</v>
      </c>
      <c r="G7" s="45">
        <v>0</v>
      </c>
      <c r="H7" s="45">
        <v>66</v>
      </c>
      <c r="I7" s="45">
        <v>369.06</v>
      </c>
      <c r="J7" s="45">
        <v>16</v>
      </c>
      <c r="K7" s="45">
        <v>79.3</v>
      </c>
      <c r="L7" s="45">
        <v>10</v>
      </c>
      <c r="M7" s="45">
        <v>22</v>
      </c>
      <c r="N7" s="45">
        <v>84.66</v>
      </c>
      <c r="O7" s="45">
        <v>39</v>
      </c>
      <c r="P7" s="45">
        <v>63</v>
      </c>
      <c r="Q7" s="46">
        <v>365.61</v>
      </c>
    </row>
    <row r="8" spans="1:17" x14ac:dyDescent="0.25">
      <c r="A8" s="44" t="s">
        <v>383</v>
      </c>
      <c r="B8" s="1" t="s">
        <v>167</v>
      </c>
      <c r="C8" s="45">
        <v>69</v>
      </c>
      <c r="D8" s="45">
        <v>22</v>
      </c>
      <c r="E8" s="45">
        <v>98.1</v>
      </c>
      <c r="F8" s="45">
        <v>5</v>
      </c>
      <c r="G8" s="45">
        <v>0</v>
      </c>
      <c r="H8" s="45">
        <v>19</v>
      </c>
      <c r="I8" s="45">
        <v>68.2</v>
      </c>
      <c r="J8" s="45">
        <v>9</v>
      </c>
      <c r="K8" s="45">
        <v>40.31</v>
      </c>
      <c r="L8" s="45">
        <v>36</v>
      </c>
      <c r="M8" s="45">
        <v>16</v>
      </c>
      <c r="N8" s="45">
        <v>49.97</v>
      </c>
      <c r="O8" s="45">
        <v>12</v>
      </c>
      <c r="P8" s="45">
        <v>16</v>
      </c>
      <c r="Q8" s="46">
        <v>52.26</v>
      </c>
    </row>
    <row r="9" spans="1:17" x14ac:dyDescent="0.25">
      <c r="A9" s="44" t="s">
        <v>384</v>
      </c>
      <c r="B9" s="1" t="s">
        <v>169</v>
      </c>
      <c r="C9" s="45">
        <v>40</v>
      </c>
      <c r="D9" s="45">
        <v>11</v>
      </c>
      <c r="E9" s="45">
        <v>71.540000000000006</v>
      </c>
      <c r="F9" s="45">
        <v>8</v>
      </c>
      <c r="G9" s="45">
        <v>0</v>
      </c>
      <c r="H9" s="45">
        <v>13</v>
      </c>
      <c r="I9" s="45">
        <v>95.61</v>
      </c>
      <c r="J9" s="45">
        <v>14</v>
      </c>
      <c r="K9" s="45">
        <v>107.19</v>
      </c>
      <c r="L9" s="45">
        <v>14</v>
      </c>
      <c r="M9" s="45">
        <v>16</v>
      </c>
      <c r="N9" s="45">
        <v>108.05</v>
      </c>
      <c r="O9" s="45">
        <v>9</v>
      </c>
      <c r="P9" s="45">
        <v>10</v>
      </c>
      <c r="Q9" s="46">
        <v>58.4</v>
      </c>
    </row>
    <row r="10" spans="1:17" x14ac:dyDescent="0.25">
      <c r="A10" s="44" t="s">
        <v>385</v>
      </c>
      <c r="B10" s="1" t="s">
        <v>170</v>
      </c>
      <c r="C10" s="45">
        <v>5</v>
      </c>
      <c r="D10" s="45">
        <v>2</v>
      </c>
      <c r="E10" s="45">
        <v>25.72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1</v>
      </c>
      <c r="M10" s="45">
        <v>2</v>
      </c>
      <c r="N10" s="45">
        <v>13.65</v>
      </c>
      <c r="O10" s="45">
        <v>0</v>
      </c>
      <c r="P10" s="45">
        <v>0</v>
      </c>
      <c r="Q10" s="46">
        <v>0</v>
      </c>
    </row>
    <row r="11" spans="1:17" x14ac:dyDescent="0.25">
      <c r="A11" s="44" t="s">
        <v>386</v>
      </c>
      <c r="B11" s="1" t="s">
        <v>171</v>
      </c>
      <c r="C11" s="45">
        <v>216</v>
      </c>
      <c r="D11" s="45">
        <v>81</v>
      </c>
      <c r="E11" s="45">
        <v>363.25</v>
      </c>
      <c r="F11" s="45">
        <v>72</v>
      </c>
      <c r="G11" s="45">
        <v>0</v>
      </c>
      <c r="H11" s="45">
        <v>153</v>
      </c>
      <c r="I11" s="45">
        <v>832.97</v>
      </c>
      <c r="J11" s="45">
        <v>144</v>
      </c>
      <c r="K11" s="45">
        <v>632.96</v>
      </c>
      <c r="L11" s="45">
        <v>100</v>
      </c>
      <c r="M11" s="45">
        <v>52</v>
      </c>
      <c r="N11" s="45">
        <v>294.60000000000002</v>
      </c>
      <c r="O11" s="45">
        <v>65</v>
      </c>
      <c r="P11" s="45">
        <v>124</v>
      </c>
      <c r="Q11" s="46">
        <v>721.1</v>
      </c>
    </row>
    <row r="12" spans="1:17" x14ac:dyDescent="0.25">
      <c r="A12" s="44" t="s">
        <v>387</v>
      </c>
      <c r="B12" s="1" t="s">
        <v>172</v>
      </c>
      <c r="C12" s="45">
        <v>36</v>
      </c>
      <c r="D12" s="45">
        <v>15</v>
      </c>
      <c r="E12" s="45">
        <v>223.43</v>
      </c>
      <c r="F12" s="45">
        <v>14</v>
      </c>
      <c r="G12" s="45">
        <v>0</v>
      </c>
      <c r="H12" s="45">
        <v>49</v>
      </c>
      <c r="I12" s="45">
        <v>577.03</v>
      </c>
      <c r="J12" s="45">
        <v>40</v>
      </c>
      <c r="K12" s="45">
        <v>564.59</v>
      </c>
      <c r="L12" s="45">
        <v>9</v>
      </c>
      <c r="M12" s="45">
        <v>13</v>
      </c>
      <c r="N12" s="45">
        <v>158.19</v>
      </c>
      <c r="O12" s="45">
        <v>32</v>
      </c>
      <c r="P12" s="45">
        <v>41</v>
      </c>
      <c r="Q12" s="46">
        <v>470.33</v>
      </c>
    </row>
    <row r="13" spans="1:17" x14ac:dyDescent="0.25">
      <c r="A13" s="44" t="s">
        <v>388</v>
      </c>
      <c r="B13" s="1" t="s">
        <v>173</v>
      </c>
      <c r="C13" s="45">
        <v>131</v>
      </c>
      <c r="D13" s="45">
        <v>43</v>
      </c>
      <c r="E13" s="45">
        <v>423.39</v>
      </c>
      <c r="F13" s="45">
        <v>46</v>
      </c>
      <c r="G13" s="45">
        <v>0</v>
      </c>
      <c r="H13" s="45">
        <v>75</v>
      </c>
      <c r="I13" s="45">
        <v>699.36</v>
      </c>
      <c r="J13" s="45">
        <v>45</v>
      </c>
      <c r="K13" s="45">
        <v>388.51</v>
      </c>
      <c r="L13" s="45">
        <v>49</v>
      </c>
      <c r="M13" s="45">
        <v>47</v>
      </c>
      <c r="N13" s="45">
        <v>415.85</v>
      </c>
      <c r="O13" s="45">
        <v>50</v>
      </c>
      <c r="P13" s="45">
        <v>66</v>
      </c>
      <c r="Q13" s="46">
        <v>592.33000000000004</v>
      </c>
    </row>
    <row r="14" spans="1:17" x14ac:dyDescent="0.25">
      <c r="A14" s="44" t="s">
        <v>389</v>
      </c>
      <c r="B14" s="1" t="s">
        <v>174</v>
      </c>
      <c r="C14" s="45">
        <v>56</v>
      </c>
      <c r="D14" s="45">
        <v>13</v>
      </c>
      <c r="E14" s="45">
        <v>40.409999999999997</v>
      </c>
      <c r="F14" s="45">
        <v>7</v>
      </c>
      <c r="G14" s="45">
        <v>0</v>
      </c>
      <c r="H14" s="45">
        <v>31</v>
      </c>
      <c r="I14" s="45">
        <v>136.44</v>
      </c>
      <c r="J14" s="45">
        <v>20</v>
      </c>
      <c r="K14" s="45">
        <v>81.52</v>
      </c>
      <c r="L14" s="45">
        <v>17</v>
      </c>
      <c r="M14" s="45">
        <v>30</v>
      </c>
      <c r="N14" s="45">
        <v>108.15</v>
      </c>
      <c r="O14" s="45">
        <v>17</v>
      </c>
      <c r="P14" s="45">
        <v>21</v>
      </c>
      <c r="Q14" s="46">
        <v>87.98</v>
      </c>
    </row>
    <row r="15" spans="1:17" x14ac:dyDescent="0.25">
      <c r="A15" s="44" t="s">
        <v>390</v>
      </c>
      <c r="B15" s="1" t="s">
        <v>391</v>
      </c>
      <c r="C15" s="45">
        <v>71</v>
      </c>
      <c r="D15" s="45">
        <v>23</v>
      </c>
      <c r="E15" s="45">
        <v>199.78</v>
      </c>
      <c r="F15" s="45">
        <v>14</v>
      </c>
      <c r="G15" s="45">
        <v>0</v>
      </c>
      <c r="H15" s="45">
        <v>43</v>
      </c>
      <c r="I15" s="45">
        <v>358.95</v>
      </c>
      <c r="J15" s="45">
        <v>25</v>
      </c>
      <c r="K15" s="45">
        <v>183.84</v>
      </c>
      <c r="L15" s="45">
        <v>24</v>
      </c>
      <c r="M15" s="45">
        <v>29</v>
      </c>
      <c r="N15" s="45">
        <v>215.48</v>
      </c>
      <c r="O15" s="45">
        <v>26</v>
      </c>
      <c r="P15" s="45">
        <v>38</v>
      </c>
      <c r="Q15" s="46">
        <v>340.65</v>
      </c>
    </row>
    <row r="16" spans="1:17" x14ac:dyDescent="0.25">
      <c r="A16" s="44" t="s">
        <v>392</v>
      </c>
      <c r="B16" s="1" t="s">
        <v>176</v>
      </c>
      <c r="C16" s="45">
        <v>43</v>
      </c>
      <c r="D16" s="45">
        <v>19</v>
      </c>
      <c r="E16" s="45">
        <v>140.83000000000001</v>
      </c>
      <c r="F16" s="45">
        <v>24</v>
      </c>
      <c r="G16" s="45">
        <v>0</v>
      </c>
      <c r="H16" s="45">
        <v>44</v>
      </c>
      <c r="I16" s="45">
        <v>226.99</v>
      </c>
      <c r="J16" s="45">
        <v>27</v>
      </c>
      <c r="K16" s="45">
        <v>162.22999999999999</v>
      </c>
      <c r="L16" s="45">
        <v>20</v>
      </c>
      <c r="M16" s="45">
        <v>9</v>
      </c>
      <c r="N16" s="45">
        <v>42.66</v>
      </c>
      <c r="O16" s="45">
        <v>27</v>
      </c>
      <c r="P16" s="45">
        <v>39</v>
      </c>
      <c r="Q16" s="46">
        <v>206.82</v>
      </c>
    </row>
    <row r="17" spans="1:17" x14ac:dyDescent="0.25">
      <c r="A17" s="44" t="s">
        <v>393</v>
      </c>
      <c r="B17" s="1" t="s">
        <v>177</v>
      </c>
      <c r="C17" s="45">
        <v>150</v>
      </c>
      <c r="D17" s="45">
        <v>74</v>
      </c>
      <c r="E17" s="45">
        <v>312.8</v>
      </c>
      <c r="F17" s="45">
        <v>69</v>
      </c>
      <c r="G17" s="45">
        <v>0</v>
      </c>
      <c r="H17" s="45">
        <v>70</v>
      </c>
      <c r="I17" s="45">
        <v>311.94</v>
      </c>
      <c r="J17" s="45">
        <v>58</v>
      </c>
      <c r="K17" s="45">
        <v>205.19</v>
      </c>
      <c r="L17" s="45">
        <v>49</v>
      </c>
      <c r="M17" s="45">
        <v>30</v>
      </c>
      <c r="N17" s="45">
        <v>138.18</v>
      </c>
      <c r="O17" s="45">
        <v>21</v>
      </c>
      <c r="P17" s="45">
        <v>61</v>
      </c>
      <c r="Q17" s="46">
        <v>276.48</v>
      </c>
    </row>
    <row r="18" spans="1:17" x14ac:dyDescent="0.25">
      <c r="A18" s="44" t="s">
        <v>394</v>
      </c>
      <c r="B18" s="1" t="s">
        <v>179</v>
      </c>
      <c r="C18" s="45">
        <v>29</v>
      </c>
      <c r="D18" s="45">
        <v>5</v>
      </c>
      <c r="E18" s="45">
        <v>15.84</v>
      </c>
      <c r="F18" s="45">
        <v>3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16</v>
      </c>
      <c r="M18" s="45">
        <v>8</v>
      </c>
      <c r="N18" s="45">
        <v>28</v>
      </c>
      <c r="O18" s="45">
        <v>0</v>
      </c>
      <c r="P18" s="45">
        <v>0</v>
      </c>
      <c r="Q18" s="46">
        <v>0</v>
      </c>
    </row>
    <row r="19" spans="1:17" x14ac:dyDescent="0.25">
      <c r="A19" s="44" t="s">
        <v>395</v>
      </c>
      <c r="B19" s="1" t="s">
        <v>180</v>
      </c>
      <c r="C19" s="45">
        <v>82</v>
      </c>
      <c r="D19" s="45">
        <v>10</v>
      </c>
      <c r="E19" s="45">
        <v>26.41</v>
      </c>
      <c r="F19" s="45">
        <v>7</v>
      </c>
      <c r="G19" s="45">
        <v>1</v>
      </c>
      <c r="H19" s="45">
        <v>51</v>
      </c>
      <c r="I19" s="45">
        <v>215.77</v>
      </c>
      <c r="J19" s="45">
        <v>39</v>
      </c>
      <c r="K19" s="45">
        <v>144.28</v>
      </c>
      <c r="L19" s="45">
        <v>51</v>
      </c>
      <c r="M19" s="45">
        <v>21</v>
      </c>
      <c r="N19" s="45">
        <v>104.72</v>
      </c>
      <c r="O19" s="45">
        <v>27</v>
      </c>
      <c r="P19" s="45">
        <v>43</v>
      </c>
      <c r="Q19" s="46">
        <v>182.48</v>
      </c>
    </row>
    <row r="20" spans="1:17" x14ac:dyDescent="0.25">
      <c r="A20" s="44" t="s">
        <v>396</v>
      </c>
      <c r="B20" s="1" t="s">
        <v>181</v>
      </c>
      <c r="C20" s="45">
        <v>41</v>
      </c>
      <c r="D20" s="45">
        <v>11</v>
      </c>
      <c r="E20" s="45">
        <v>80.099999999999994</v>
      </c>
      <c r="F20" s="45">
        <v>5</v>
      </c>
      <c r="G20" s="45">
        <v>0</v>
      </c>
      <c r="H20" s="45">
        <v>2</v>
      </c>
      <c r="I20" s="45">
        <v>6.96</v>
      </c>
      <c r="J20" s="45">
        <v>0</v>
      </c>
      <c r="K20" s="45">
        <v>0</v>
      </c>
      <c r="L20" s="45">
        <v>4</v>
      </c>
      <c r="M20" s="45">
        <v>26</v>
      </c>
      <c r="N20" s="45">
        <v>207.69</v>
      </c>
      <c r="O20" s="45">
        <v>2</v>
      </c>
      <c r="P20" s="45">
        <v>2</v>
      </c>
      <c r="Q20" s="46">
        <v>6.96</v>
      </c>
    </row>
    <row r="21" spans="1:17" x14ac:dyDescent="0.25">
      <c r="A21" s="44" t="s">
        <v>397</v>
      </c>
      <c r="B21" s="1" t="s">
        <v>182</v>
      </c>
      <c r="C21" s="45">
        <v>50</v>
      </c>
      <c r="D21" s="45">
        <v>11</v>
      </c>
      <c r="E21" s="45">
        <v>54.04</v>
      </c>
      <c r="F21" s="45">
        <v>7</v>
      </c>
      <c r="G21" s="45">
        <v>0</v>
      </c>
      <c r="H21" s="45">
        <v>17</v>
      </c>
      <c r="I21" s="45">
        <v>94.3</v>
      </c>
      <c r="J21" s="45">
        <v>6</v>
      </c>
      <c r="K21" s="45">
        <v>19.989999999999998</v>
      </c>
      <c r="L21" s="45">
        <v>10</v>
      </c>
      <c r="M21" s="45">
        <v>33</v>
      </c>
      <c r="N21" s="45">
        <v>191.73</v>
      </c>
      <c r="O21" s="45">
        <v>8</v>
      </c>
      <c r="P21" s="45">
        <v>15</v>
      </c>
      <c r="Q21" s="46">
        <v>88.31</v>
      </c>
    </row>
    <row r="22" spans="1:17" x14ac:dyDescent="0.25">
      <c r="A22" s="44" t="s">
        <v>398</v>
      </c>
      <c r="B22" s="1" t="s">
        <v>183</v>
      </c>
      <c r="C22" s="45">
        <v>38</v>
      </c>
      <c r="D22" s="45">
        <v>23</v>
      </c>
      <c r="E22" s="45">
        <v>304.18</v>
      </c>
      <c r="F22" s="45">
        <v>21</v>
      </c>
      <c r="G22" s="45">
        <v>0</v>
      </c>
      <c r="H22" s="45">
        <v>97</v>
      </c>
      <c r="I22" s="45">
        <v>731.97</v>
      </c>
      <c r="J22" s="45">
        <v>65</v>
      </c>
      <c r="K22" s="45">
        <v>509.45</v>
      </c>
      <c r="L22" s="45">
        <v>7</v>
      </c>
      <c r="M22" s="45">
        <v>10</v>
      </c>
      <c r="N22" s="45">
        <v>77</v>
      </c>
      <c r="O22" s="45">
        <v>57</v>
      </c>
      <c r="P22" s="45">
        <v>87</v>
      </c>
      <c r="Q22" s="46">
        <v>672.91</v>
      </c>
    </row>
    <row r="23" spans="1:17" x14ac:dyDescent="0.25">
      <c r="A23" s="44" t="s">
        <v>399</v>
      </c>
      <c r="B23" s="1" t="s">
        <v>184</v>
      </c>
      <c r="C23" s="45">
        <v>104</v>
      </c>
      <c r="D23" s="45">
        <v>29</v>
      </c>
      <c r="E23" s="45">
        <v>205.21</v>
      </c>
      <c r="F23" s="45">
        <v>21</v>
      </c>
      <c r="G23" s="45">
        <v>0</v>
      </c>
      <c r="H23" s="45">
        <v>66</v>
      </c>
      <c r="I23" s="45">
        <v>473.74</v>
      </c>
      <c r="J23" s="45">
        <v>27</v>
      </c>
      <c r="K23" s="45">
        <v>163.36000000000001</v>
      </c>
      <c r="L23" s="45">
        <v>44</v>
      </c>
      <c r="M23" s="45">
        <v>40</v>
      </c>
      <c r="N23" s="45">
        <v>286.87</v>
      </c>
      <c r="O23" s="45">
        <v>44</v>
      </c>
      <c r="P23" s="45">
        <v>58</v>
      </c>
      <c r="Q23" s="46">
        <v>417.03</v>
      </c>
    </row>
    <row r="24" spans="1:17" x14ac:dyDescent="0.25">
      <c r="A24" s="44" t="s">
        <v>400</v>
      </c>
      <c r="B24" s="1" t="s">
        <v>185</v>
      </c>
      <c r="C24" s="45">
        <v>281</v>
      </c>
      <c r="D24" s="45">
        <v>134</v>
      </c>
      <c r="E24" s="45">
        <v>1502.71</v>
      </c>
      <c r="F24" s="45">
        <v>132</v>
      </c>
      <c r="G24" s="45">
        <v>3</v>
      </c>
      <c r="H24" s="45">
        <v>309</v>
      </c>
      <c r="I24" s="45">
        <v>3181.93</v>
      </c>
      <c r="J24" s="45">
        <v>153</v>
      </c>
      <c r="K24" s="45">
        <v>1360.56</v>
      </c>
      <c r="L24" s="45">
        <v>58</v>
      </c>
      <c r="M24" s="45">
        <v>111</v>
      </c>
      <c r="N24" s="45">
        <v>891.84</v>
      </c>
      <c r="O24" s="45">
        <v>190</v>
      </c>
      <c r="P24" s="45">
        <v>269</v>
      </c>
      <c r="Q24" s="46">
        <v>2814.43</v>
      </c>
    </row>
    <row r="25" spans="1:17" x14ac:dyDescent="0.25">
      <c r="A25" s="44" t="s">
        <v>401</v>
      </c>
      <c r="B25" s="1" t="s">
        <v>402</v>
      </c>
      <c r="C25" s="45">
        <v>1</v>
      </c>
      <c r="D25" s="45">
        <v>1</v>
      </c>
      <c r="E25" s="45">
        <v>13.16</v>
      </c>
      <c r="F25" s="45">
        <v>1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6">
        <v>0</v>
      </c>
    </row>
    <row r="26" spans="1:17" x14ac:dyDescent="0.25">
      <c r="A26" s="44" t="s">
        <v>403</v>
      </c>
      <c r="B26" s="1" t="s">
        <v>186</v>
      </c>
      <c r="C26" s="45">
        <v>64</v>
      </c>
      <c r="D26" s="45">
        <v>7</v>
      </c>
      <c r="E26" s="45">
        <v>58.43</v>
      </c>
      <c r="F26" s="45">
        <v>4</v>
      </c>
      <c r="G26" s="45">
        <v>0</v>
      </c>
      <c r="H26" s="45">
        <v>22</v>
      </c>
      <c r="I26" s="45">
        <v>132.9</v>
      </c>
      <c r="J26" s="45">
        <v>9</v>
      </c>
      <c r="K26" s="45">
        <v>80.36</v>
      </c>
      <c r="L26" s="45">
        <v>9</v>
      </c>
      <c r="M26" s="45">
        <v>49</v>
      </c>
      <c r="N26" s="45">
        <v>123.33</v>
      </c>
      <c r="O26" s="45">
        <v>15</v>
      </c>
      <c r="P26" s="45">
        <v>20</v>
      </c>
      <c r="Q26" s="46">
        <v>131.35</v>
      </c>
    </row>
    <row r="27" spans="1:17" x14ac:dyDescent="0.25">
      <c r="A27" s="44" t="s">
        <v>404</v>
      </c>
      <c r="B27" s="1" t="s">
        <v>405</v>
      </c>
      <c r="C27" s="45">
        <v>36</v>
      </c>
      <c r="D27" s="45">
        <v>13</v>
      </c>
      <c r="E27" s="45">
        <v>90.03</v>
      </c>
      <c r="F27" s="45">
        <v>8</v>
      </c>
      <c r="G27" s="45">
        <v>0</v>
      </c>
      <c r="H27" s="45">
        <v>36</v>
      </c>
      <c r="I27" s="45">
        <v>237.66</v>
      </c>
      <c r="J27" s="45">
        <v>24</v>
      </c>
      <c r="K27" s="45">
        <v>192.56</v>
      </c>
      <c r="L27" s="45">
        <v>19</v>
      </c>
      <c r="M27" s="45">
        <v>4</v>
      </c>
      <c r="N27" s="45">
        <v>13.71</v>
      </c>
      <c r="O27" s="45">
        <v>24</v>
      </c>
      <c r="P27" s="45">
        <v>35</v>
      </c>
      <c r="Q27" s="46">
        <v>235.41</v>
      </c>
    </row>
    <row r="28" spans="1:17" x14ac:dyDescent="0.25">
      <c r="A28" s="44" t="s">
        <v>406</v>
      </c>
      <c r="B28" s="1" t="s">
        <v>188</v>
      </c>
      <c r="C28" s="45">
        <v>136</v>
      </c>
      <c r="D28" s="45">
        <v>21</v>
      </c>
      <c r="E28" s="45">
        <v>95.35</v>
      </c>
      <c r="F28" s="45">
        <v>15</v>
      </c>
      <c r="G28" s="45">
        <v>1</v>
      </c>
      <c r="H28" s="45">
        <v>40</v>
      </c>
      <c r="I28" s="45">
        <v>280.51</v>
      </c>
      <c r="J28" s="45">
        <v>32</v>
      </c>
      <c r="K28" s="45">
        <v>161.46</v>
      </c>
      <c r="L28" s="45">
        <v>73</v>
      </c>
      <c r="M28" s="45">
        <v>47</v>
      </c>
      <c r="N28" s="45">
        <v>166.49</v>
      </c>
      <c r="O28" s="45">
        <v>21</v>
      </c>
      <c r="P28" s="45">
        <v>32</v>
      </c>
      <c r="Q28" s="46">
        <v>253.35</v>
      </c>
    </row>
    <row r="29" spans="1:17" x14ac:dyDescent="0.25">
      <c r="A29" s="44" t="s">
        <v>407</v>
      </c>
      <c r="B29" s="1" t="s">
        <v>408</v>
      </c>
      <c r="C29" s="45">
        <v>162</v>
      </c>
      <c r="D29" s="45">
        <v>70</v>
      </c>
      <c r="E29" s="45">
        <v>255.78</v>
      </c>
      <c r="F29" s="45">
        <v>49</v>
      </c>
      <c r="G29" s="45">
        <v>0</v>
      </c>
      <c r="H29" s="45">
        <v>114</v>
      </c>
      <c r="I29" s="45">
        <v>527.53</v>
      </c>
      <c r="J29" s="45">
        <v>50</v>
      </c>
      <c r="K29" s="45">
        <v>229.58</v>
      </c>
      <c r="L29" s="45">
        <v>40</v>
      </c>
      <c r="M29" s="45">
        <v>58</v>
      </c>
      <c r="N29" s="45">
        <v>210.2</v>
      </c>
      <c r="O29" s="45">
        <v>78</v>
      </c>
      <c r="P29" s="45">
        <v>106</v>
      </c>
      <c r="Q29" s="46">
        <v>488.87</v>
      </c>
    </row>
    <row r="30" spans="1:17" x14ac:dyDescent="0.25">
      <c r="A30" s="44" t="s">
        <v>409</v>
      </c>
      <c r="B30" s="1" t="s">
        <v>190</v>
      </c>
      <c r="C30" s="45">
        <v>111</v>
      </c>
      <c r="D30" s="45">
        <v>65</v>
      </c>
      <c r="E30" s="45">
        <v>833.16</v>
      </c>
      <c r="F30" s="45">
        <v>76</v>
      </c>
      <c r="G30" s="45">
        <v>1</v>
      </c>
      <c r="H30" s="45">
        <v>280</v>
      </c>
      <c r="I30" s="45">
        <v>3535.47</v>
      </c>
      <c r="J30" s="45">
        <v>173</v>
      </c>
      <c r="K30" s="45">
        <v>2242.25</v>
      </c>
      <c r="L30" s="45">
        <v>19</v>
      </c>
      <c r="M30" s="45">
        <v>37</v>
      </c>
      <c r="N30" s="45">
        <v>379.76</v>
      </c>
      <c r="O30" s="45">
        <v>144</v>
      </c>
      <c r="P30" s="45">
        <v>249</v>
      </c>
      <c r="Q30" s="46">
        <v>3161.91</v>
      </c>
    </row>
    <row r="31" spans="1:17" x14ac:dyDescent="0.25">
      <c r="A31" s="44" t="s">
        <v>410</v>
      </c>
      <c r="B31" s="1" t="s">
        <v>411</v>
      </c>
      <c r="C31" s="45">
        <v>1</v>
      </c>
      <c r="D31" s="45">
        <v>1</v>
      </c>
      <c r="E31" s="45">
        <v>17.5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6">
        <v>0</v>
      </c>
    </row>
    <row r="32" spans="1:17" x14ac:dyDescent="0.25">
      <c r="A32" s="44" t="s">
        <v>412</v>
      </c>
      <c r="B32" s="1" t="s">
        <v>413</v>
      </c>
      <c r="C32" s="45">
        <v>82</v>
      </c>
      <c r="D32" s="45">
        <v>23</v>
      </c>
      <c r="E32" s="45">
        <v>123.25</v>
      </c>
      <c r="F32" s="45">
        <v>27</v>
      </c>
      <c r="G32" s="45">
        <v>0</v>
      </c>
      <c r="H32" s="45">
        <v>62</v>
      </c>
      <c r="I32" s="45">
        <v>254.65</v>
      </c>
      <c r="J32" s="45">
        <v>41</v>
      </c>
      <c r="K32" s="45">
        <v>136.82</v>
      </c>
      <c r="L32" s="45">
        <v>36</v>
      </c>
      <c r="M32" s="45">
        <v>30</v>
      </c>
      <c r="N32" s="45">
        <v>139.22999999999999</v>
      </c>
      <c r="O32" s="45">
        <v>32</v>
      </c>
      <c r="P32" s="45">
        <v>48</v>
      </c>
      <c r="Q32" s="46">
        <v>204.5</v>
      </c>
    </row>
    <row r="33" spans="1:17" x14ac:dyDescent="0.25">
      <c r="A33" s="44" t="s">
        <v>414</v>
      </c>
      <c r="B33" s="1" t="s">
        <v>193</v>
      </c>
      <c r="C33" s="45">
        <v>7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2</v>
      </c>
      <c r="M33" s="45">
        <v>5</v>
      </c>
      <c r="N33" s="45">
        <v>16.25</v>
      </c>
      <c r="O33" s="45">
        <v>0</v>
      </c>
      <c r="P33" s="45">
        <v>0</v>
      </c>
      <c r="Q33" s="46">
        <v>0</v>
      </c>
    </row>
    <row r="34" spans="1:17" x14ac:dyDescent="0.25">
      <c r="A34" s="44" t="s">
        <v>415</v>
      </c>
      <c r="B34" s="1" t="s">
        <v>194</v>
      </c>
      <c r="C34" s="45">
        <v>154</v>
      </c>
      <c r="D34" s="45">
        <v>46</v>
      </c>
      <c r="E34" s="45">
        <v>396.5</v>
      </c>
      <c r="F34" s="45">
        <v>24</v>
      </c>
      <c r="G34" s="45">
        <v>0</v>
      </c>
      <c r="H34" s="45">
        <v>54</v>
      </c>
      <c r="I34" s="45">
        <v>656.84</v>
      </c>
      <c r="J34" s="45">
        <v>35</v>
      </c>
      <c r="K34" s="45">
        <v>411.64</v>
      </c>
      <c r="L34" s="45">
        <v>54</v>
      </c>
      <c r="M34" s="45">
        <v>58</v>
      </c>
      <c r="N34" s="45">
        <v>313.29000000000002</v>
      </c>
      <c r="O34" s="45">
        <v>28</v>
      </c>
      <c r="P34" s="45">
        <v>49</v>
      </c>
      <c r="Q34" s="46">
        <v>604.25</v>
      </c>
    </row>
    <row r="35" spans="1:17" x14ac:dyDescent="0.25">
      <c r="A35" s="44" t="s">
        <v>416</v>
      </c>
      <c r="B35" s="1" t="s">
        <v>417</v>
      </c>
      <c r="C35" s="45">
        <v>12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2</v>
      </c>
      <c r="M35" s="45">
        <v>10</v>
      </c>
      <c r="N35" s="45">
        <v>66.5</v>
      </c>
      <c r="O35" s="45">
        <v>0</v>
      </c>
      <c r="P35" s="45">
        <v>0</v>
      </c>
      <c r="Q35" s="46">
        <v>0</v>
      </c>
    </row>
    <row r="36" spans="1:17" x14ac:dyDescent="0.25">
      <c r="A36" s="44" t="s">
        <v>418</v>
      </c>
      <c r="B36" s="1" t="s">
        <v>196</v>
      </c>
      <c r="C36" s="45">
        <v>100</v>
      </c>
      <c r="D36" s="45">
        <v>48</v>
      </c>
      <c r="E36" s="45">
        <v>571.16</v>
      </c>
      <c r="F36" s="45">
        <v>44</v>
      </c>
      <c r="G36" s="45">
        <v>1</v>
      </c>
      <c r="H36" s="45">
        <v>131</v>
      </c>
      <c r="I36" s="45">
        <v>1440.11</v>
      </c>
      <c r="J36" s="45">
        <v>63</v>
      </c>
      <c r="K36" s="45">
        <v>527.59</v>
      </c>
      <c r="L36" s="45">
        <v>19</v>
      </c>
      <c r="M36" s="45">
        <v>45</v>
      </c>
      <c r="N36" s="45">
        <v>283.74</v>
      </c>
      <c r="O36" s="45">
        <v>88</v>
      </c>
      <c r="P36" s="45">
        <v>123</v>
      </c>
      <c r="Q36" s="46">
        <v>1384.04</v>
      </c>
    </row>
    <row r="37" spans="1:17" x14ac:dyDescent="0.25">
      <c r="A37" s="44" t="s">
        <v>419</v>
      </c>
      <c r="B37" s="1" t="s">
        <v>197</v>
      </c>
      <c r="C37" s="45">
        <v>51</v>
      </c>
      <c r="D37" s="45">
        <v>10</v>
      </c>
      <c r="E37" s="45">
        <v>89.26</v>
      </c>
      <c r="F37" s="45">
        <v>7</v>
      </c>
      <c r="G37" s="45">
        <v>0</v>
      </c>
      <c r="H37" s="45">
        <v>40</v>
      </c>
      <c r="I37" s="45">
        <v>412.93</v>
      </c>
      <c r="J37" s="45">
        <v>20</v>
      </c>
      <c r="K37" s="45">
        <v>202.14</v>
      </c>
      <c r="L37" s="45">
        <v>19</v>
      </c>
      <c r="M37" s="45">
        <v>24</v>
      </c>
      <c r="N37" s="45">
        <v>215.45</v>
      </c>
      <c r="O37" s="45">
        <v>26</v>
      </c>
      <c r="P37" s="45">
        <v>37</v>
      </c>
      <c r="Q37" s="46">
        <v>396.96</v>
      </c>
    </row>
    <row r="38" spans="1:17" x14ac:dyDescent="0.25">
      <c r="A38" s="44" t="s">
        <v>420</v>
      </c>
      <c r="B38" s="1" t="s">
        <v>198</v>
      </c>
      <c r="C38" s="45">
        <v>10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2</v>
      </c>
      <c r="M38" s="45">
        <v>8</v>
      </c>
      <c r="N38" s="45">
        <v>87.4</v>
      </c>
      <c r="O38" s="45">
        <v>0</v>
      </c>
      <c r="P38" s="45">
        <v>0</v>
      </c>
      <c r="Q38" s="46">
        <v>0</v>
      </c>
    </row>
    <row r="39" spans="1:17" x14ac:dyDescent="0.25">
      <c r="A39" s="44" t="s">
        <v>421</v>
      </c>
      <c r="B39" s="1" t="s">
        <v>199</v>
      </c>
      <c r="C39" s="45">
        <v>62</v>
      </c>
      <c r="D39" s="45">
        <v>28</v>
      </c>
      <c r="E39" s="45">
        <v>89.6</v>
      </c>
      <c r="F39" s="45">
        <v>27</v>
      </c>
      <c r="G39" s="45">
        <v>0</v>
      </c>
      <c r="H39" s="45">
        <v>41</v>
      </c>
      <c r="I39" s="45">
        <v>254.97</v>
      </c>
      <c r="J39" s="45">
        <v>28</v>
      </c>
      <c r="K39" s="45">
        <v>159.65</v>
      </c>
      <c r="L39" s="45">
        <v>19</v>
      </c>
      <c r="M39" s="45">
        <v>19</v>
      </c>
      <c r="N39" s="45">
        <v>90</v>
      </c>
      <c r="O39" s="45">
        <v>23</v>
      </c>
      <c r="P39" s="45">
        <v>37</v>
      </c>
      <c r="Q39" s="46">
        <v>233.94</v>
      </c>
    </row>
    <row r="40" spans="1:17" x14ac:dyDescent="0.25">
      <c r="A40" s="44" t="s">
        <v>422</v>
      </c>
      <c r="B40" s="1" t="s">
        <v>423</v>
      </c>
      <c r="C40" s="45">
        <v>61</v>
      </c>
      <c r="D40" s="45">
        <v>39</v>
      </c>
      <c r="E40" s="45">
        <v>608.99</v>
      </c>
      <c r="F40" s="45">
        <v>27</v>
      </c>
      <c r="G40" s="45">
        <v>1</v>
      </c>
      <c r="H40" s="45">
        <v>67</v>
      </c>
      <c r="I40" s="45">
        <v>793.01</v>
      </c>
      <c r="J40" s="45">
        <v>52</v>
      </c>
      <c r="K40" s="45">
        <v>633.09</v>
      </c>
      <c r="L40" s="45">
        <v>5</v>
      </c>
      <c r="M40" s="45">
        <v>21</v>
      </c>
      <c r="N40" s="45">
        <v>278.26</v>
      </c>
      <c r="O40" s="45">
        <v>24</v>
      </c>
      <c r="P40" s="45">
        <v>58</v>
      </c>
      <c r="Q40" s="46">
        <v>724.56</v>
      </c>
    </row>
    <row r="41" spans="1:17" x14ac:dyDescent="0.25">
      <c r="A41" s="44" t="s">
        <v>424</v>
      </c>
      <c r="B41" s="1" t="s">
        <v>202</v>
      </c>
      <c r="C41" s="45">
        <v>179</v>
      </c>
      <c r="D41" s="45">
        <v>49</v>
      </c>
      <c r="E41" s="45">
        <v>194.08</v>
      </c>
      <c r="F41" s="45">
        <v>48</v>
      </c>
      <c r="G41" s="45">
        <v>1</v>
      </c>
      <c r="H41" s="45">
        <v>101</v>
      </c>
      <c r="I41" s="45">
        <v>363.87</v>
      </c>
      <c r="J41" s="45">
        <v>77</v>
      </c>
      <c r="K41" s="45">
        <v>309.93</v>
      </c>
      <c r="L41" s="45">
        <v>77</v>
      </c>
      <c r="M41" s="45">
        <v>65</v>
      </c>
      <c r="N41" s="45">
        <v>255</v>
      </c>
      <c r="O41" s="45">
        <v>56</v>
      </c>
      <c r="P41" s="45">
        <v>71</v>
      </c>
      <c r="Q41" s="46">
        <v>245.07</v>
      </c>
    </row>
    <row r="42" spans="1:17" x14ac:dyDescent="0.25">
      <c r="A42" s="44" t="s">
        <v>425</v>
      </c>
      <c r="B42" s="1" t="s">
        <v>203</v>
      </c>
      <c r="C42" s="45">
        <v>66</v>
      </c>
      <c r="D42" s="45">
        <v>26</v>
      </c>
      <c r="E42" s="45">
        <v>188.09</v>
      </c>
      <c r="F42" s="45">
        <v>33</v>
      </c>
      <c r="G42" s="45">
        <v>1</v>
      </c>
      <c r="H42" s="45">
        <v>104</v>
      </c>
      <c r="I42" s="45">
        <v>740.68</v>
      </c>
      <c r="J42" s="45">
        <v>28</v>
      </c>
      <c r="K42" s="45">
        <v>182.1</v>
      </c>
      <c r="L42" s="45">
        <v>15</v>
      </c>
      <c r="M42" s="45">
        <v>26</v>
      </c>
      <c r="N42" s="45">
        <v>186.37</v>
      </c>
      <c r="O42" s="45">
        <v>74</v>
      </c>
      <c r="P42" s="45">
        <v>96</v>
      </c>
      <c r="Q42" s="46">
        <v>686.89</v>
      </c>
    </row>
    <row r="43" spans="1:17" x14ac:dyDescent="0.25">
      <c r="A43" s="44" t="s">
        <v>426</v>
      </c>
      <c r="B43" s="1" t="s">
        <v>204</v>
      </c>
      <c r="C43" s="45">
        <v>29</v>
      </c>
      <c r="D43" s="45">
        <v>15</v>
      </c>
      <c r="E43" s="45">
        <v>137.91999999999999</v>
      </c>
      <c r="F43" s="45">
        <v>30</v>
      </c>
      <c r="G43" s="45">
        <v>0</v>
      </c>
      <c r="H43" s="45">
        <v>47</v>
      </c>
      <c r="I43" s="45">
        <v>595.35</v>
      </c>
      <c r="J43" s="45">
        <v>17</v>
      </c>
      <c r="K43" s="45">
        <v>161.13999999999999</v>
      </c>
      <c r="L43" s="45">
        <v>11</v>
      </c>
      <c r="M43" s="45">
        <v>10</v>
      </c>
      <c r="N43" s="45">
        <v>104.84</v>
      </c>
      <c r="O43" s="45">
        <v>21</v>
      </c>
      <c r="P43" s="45">
        <v>44</v>
      </c>
      <c r="Q43" s="46">
        <v>562.99</v>
      </c>
    </row>
    <row r="44" spans="1:17" x14ac:dyDescent="0.25">
      <c r="A44" s="44" t="s">
        <v>427</v>
      </c>
      <c r="B44" s="1" t="s">
        <v>428</v>
      </c>
      <c r="C44" s="45">
        <v>2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2</v>
      </c>
      <c r="M44" s="45">
        <v>0</v>
      </c>
      <c r="N44" s="45">
        <v>0</v>
      </c>
      <c r="O44" s="45">
        <v>0</v>
      </c>
      <c r="P44" s="45">
        <v>0</v>
      </c>
      <c r="Q44" s="46">
        <v>0</v>
      </c>
    </row>
    <row r="45" spans="1:17" x14ac:dyDescent="0.25">
      <c r="A45" s="44" t="s">
        <v>429</v>
      </c>
      <c r="B45" s="1" t="s">
        <v>205</v>
      </c>
      <c r="C45" s="45">
        <v>124</v>
      </c>
      <c r="D45" s="45">
        <v>30</v>
      </c>
      <c r="E45" s="45">
        <v>145.69999999999999</v>
      </c>
      <c r="F45" s="45">
        <v>21</v>
      </c>
      <c r="G45" s="45">
        <v>1</v>
      </c>
      <c r="H45" s="45">
        <v>49</v>
      </c>
      <c r="I45" s="45">
        <v>283.43</v>
      </c>
      <c r="J45" s="45">
        <v>40</v>
      </c>
      <c r="K45" s="45">
        <v>294.36</v>
      </c>
      <c r="L45" s="45">
        <v>50</v>
      </c>
      <c r="M45" s="45">
        <v>46</v>
      </c>
      <c r="N45" s="45">
        <v>190.32</v>
      </c>
      <c r="O45" s="45">
        <v>25</v>
      </c>
      <c r="P45" s="45">
        <v>38</v>
      </c>
      <c r="Q45" s="46">
        <v>202.38</v>
      </c>
    </row>
    <row r="46" spans="1:17" ht="15.75" thickBot="1" x14ac:dyDescent="0.3">
      <c r="A46" s="338" t="s">
        <v>430</v>
      </c>
      <c r="B46" s="48" t="s">
        <v>206</v>
      </c>
      <c r="C46" s="54">
        <v>127</v>
      </c>
      <c r="D46" s="54">
        <v>41</v>
      </c>
      <c r="E46" s="54">
        <v>284.74</v>
      </c>
      <c r="F46" s="54">
        <v>26</v>
      </c>
      <c r="G46" s="54">
        <v>0</v>
      </c>
      <c r="H46" s="54">
        <v>79</v>
      </c>
      <c r="I46" s="54">
        <v>630.32000000000005</v>
      </c>
      <c r="J46" s="54">
        <v>46</v>
      </c>
      <c r="K46" s="54">
        <v>251.15</v>
      </c>
      <c r="L46" s="54">
        <v>48</v>
      </c>
      <c r="M46" s="54">
        <v>43</v>
      </c>
      <c r="N46" s="54">
        <v>241.19</v>
      </c>
      <c r="O46" s="54">
        <v>53</v>
      </c>
      <c r="P46" s="54">
        <v>68</v>
      </c>
      <c r="Q46" s="55">
        <v>574.17999999999995</v>
      </c>
    </row>
    <row r="47" spans="1:17" ht="15.75" thickBot="1" x14ac:dyDescent="0.3">
      <c r="A47" s="357"/>
      <c r="B47" s="358" t="s">
        <v>84</v>
      </c>
      <c r="C47" s="359">
        <v>3293</v>
      </c>
      <c r="D47" s="359">
        <v>1172</v>
      </c>
      <c r="E47" s="359">
        <v>9156.4599999999991</v>
      </c>
      <c r="F47" s="359">
        <v>1032</v>
      </c>
      <c r="G47" s="359">
        <v>12</v>
      </c>
      <c r="H47" s="359">
        <v>2559</v>
      </c>
      <c r="I47" s="359">
        <v>21373.01</v>
      </c>
      <c r="J47" s="359">
        <v>1509</v>
      </c>
      <c r="K47" s="359">
        <v>11533.86</v>
      </c>
      <c r="L47" s="359">
        <v>1114</v>
      </c>
      <c r="M47" s="359">
        <v>1193</v>
      </c>
      <c r="N47" s="359">
        <v>7210.35</v>
      </c>
      <c r="O47" s="359">
        <v>1461</v>
      </c>
      <c r="P47" s="359">
        <v>2236</v>
      </c>
      <c r="Q47" s="360">
        <v>19200.16</v>
      </c>
    </row>
  </sheetData>
  <mergeCells count="11">
    <mergeCell ref="A2:A3"/>
    <mergeCell ref="B2:B3"/>
    <mergeCell ref="C2:C3"/>
    <mergeCell ref="A1:Q1"/>
    <mergeCell ref="D2:E2"/>
    <mergeCell ref="F2:G2"/>
    <mergeCell ref="H2:I2"/>
    <mergeCell ref="J2:K2"/>
    <mergeCell ref="L2:L3"/>
    <mergeCell ref="M2:N2"/>
    <mergeCell ref="O2:Q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140FB-904E-4C8D-8BB8-E0FFA7C6747B}">
  <dimension ref="A1:J26"/>
  <sheetViews>
    <sheetView workbookViewId="0">
      <selection activeCell="Q25" sqref="Q25"/>
    </sheetView>
  </sheetViews>
  <sheetFormatPr defaultRowHeight="15" x14ac:dyDescent="0.25"/>
  <cols>
    <col min="2" max="2" width="23.42578125" bestFit="1" customWidth="1"/>
    <col min="4" max="4" width="13.5703125" customWidth="1"/>
    <col min="5" max="5" width="15.140625" customWidth="1"/>
    <col min="6" max="6" width="14.85546875" customWidth="1"/>
    <col min="7" max="7" width="13.42578125" customWidth="1"/>
    <col min="11" max="11" width="24.140625" customWidth="1"/>
  </cols>
  <sheetData>
    <row r="1" spans="1:10" ht="18.75" thickBot="1" x14ac:dyDescent="0.3">
      <c r="A1" s="302" t="s">
        <v>357</v>
      </c>
      <c r="B1" s="303"/>
      <c r="C1" s="303"/>
      <c r="D1" s="303"/>
      <c r="E1" s="303"/>
      <c r="F1" s="303"/>
      <c r="G1" s="303"/>
      <c r="H1" s="303"/>
      <c r="I1" s="303"/>
      <c r="J1" s="304"/>
    </row>
    <row r="2" spans="1:10" x14ac:dyDescent="0.25">
      <c r="A2" s="298" t="s">
        <v>348</v>
      </c>
      <c r="B2" s="300" t="s">
        <v>274</v>
      </c>
      <c r="C2" s="300" t="s">
        <v>288</v>
      </c>
      <c r="D2" s="300" t="s">
        <v>303</v>
      </c>
      <c r="E2" s="300" t="s">
        <v>284</v>
      </c>
      <c r="F2" s="300" t="s">
        <v>358</v>
      </c>
      <c r="G2" s="300" t="s">
        <v>285</v>
      </c>
      <c r="H2" s="300" t="s">
        <v>304</v>
      </c>
      <c r="I2" s="305" t="s">
        <v>319</v>
      </c>
      <c r="J2" s="306"/>
    </row>
    <row r="3" spans="1:10" ht="30" thickBot="1" x14ac:dyDescent="0.3">
      <c r="A3" s="299"/>
      <c r="B3" s="301"/>
      <c r="C3" s="301"/>
      <c r="D3" s="301"/>
      <c r="E3" s="301"/>
      <c r="F3" s="301"/>
      <c r="G3" s="301"/>
      <c r="H3" s="301"/>
      <c r="I3" s="147" t="s">
        <v>305</v>
      </c>
      <c r="J3" s="148" t="s">
        <v>306</v>
      </c>
    </row>
    <row r="4" spans="1:10" x14ac:dyDescent="0.25">
      <c r="A4" s="149">
        <v>1</v>
      </c>
      <c r="B4" s="150" t="s">
        <v>308</v>
      </c>
      <c r="C4" s="151">
        <v>42</v>
      </c>
      <c r="D4" s="152">
        <v>266</v>
      </c>
      <c r="E4" s="152">
        <v>86</v>
      </c>
      <c r="F4" s="153">
        <f t="shared" ref="F4:F26" si="0">E4/C4</f>
        <v>2.0476190476190474</v>
      </c>
      <c r="G4" s="152">
        <v>82</v>
      </c>
      <c r="H4" s="151">
        <f t="shared" ref="H4:H25" si="1">E4+G4</f>
        <v>168</v>
      </c>
      <c r="I4" s="152">
        <v>15</v>
      </c>
      <c r="J4" s="154">
        <v>153</v>
      </c>
    </row>
    <row r="5" spans="1:10" x14ac:dyDescent="0.25">
      <c r="A5" s="155">
        <v>2</v>
      </c>
      <c r="B5" s="156" t="s">
        <v>25</v>
      </c>
      <c r="C5" s="77">
        <v>96</v>
      </c>
      <c r="D5" s="157">
        <v>123</v>
      </c>
      <c r="E5" s="157">
        <v>76</v>
      </c>
      <c r="F5" s="158">
        <f t="shared" si="0"/>
        <v>0.79166666666666663</v>
      </c>
      <c r="G5" s="157">
        <v>69</v>
      </c>
      <c r="H5" s="77">
        <f t="shared" si="1"/>
        <v>145</v>
      </c>
      <c r="I5" s="157">
        <v>4</v>
      </c>
      <c r="J5" s="159">
        <v>141</v>
      </c>
    </row>
    <row r="6" spans="1:10" x14ac:dyDescent="0.25">
      <c r="A6" s="155">
        <v>3</v>
      </c>
      <c r="B6" s="156" t="s">
        <v>22</v>
      </c>
      <c r="C6" s="77">
        <v>206</v>
      </c>
      <c r="D6" s="157">
        <v>465</v>
      </c>
      <c r="E6" s="157">
        <v>156</v>
      </c>
      <c r="F6" s="158">
        <f t="shared" si="0"/>
        <v>0.75728155339805825</v>
      </c>
      <c r="G6" s="157">
        <v>137</v>
      </c>
      <c r="H6" s="77">
        <f t="shared" si="1"/>
        <v>293</v>
      </c>
      <c r="I6" s="157">
        <v>30</v>
      </c>
      <c r="J6" s="159">
        <v>263</v>
      </c>
    </row>
    <row r="7" spans="1:10" x14ac:dyDescent="0.25">
      <c r="A7" s="155">
        <v>4</v>
      </c>
      <c r="B7" s="156" t="s">
        <v>15</v>
      </c>
      <c r="C7" s="77">
        <v>65</v>
      </c>
      <c r="D7" s="157">
        <v>88</v>
      </c>
      <c r="E7" s="157">
        <v>45</v>
      </c>
      <c r="F7" s="158">
        <f t="shared" si="0"/>
        <v>0.69230769230769229</v>
      </c>
      <c r="G7" s="157">
        <v>42</v>
      </c>
      <c r="H7" s="77">
        <f t="shared" si="1"/>
        <v>87</v>
      </c>
      <c r="I7" s="157">
        <v>4</v>
      </c>
      <c r="J7" s="159">
        <v>83</v>
      </c>
    </row>
    <row r="8" spans="1:10" ht="28.5" x14ac:dyDescent="0.25">
      <c r="A8" s="155">
        <v>5</v>
      </c>
      <c r="B8" s="156" t="s">
        <v>42</v>
      </c>
      <c r="C8" s="77">
        <v>312</v>
      </c>
      <c r="D8" s="157">
        <v>549</v>
      </c>
      <c r="E8" s="157">
        <v>212</v>
      </c>
      <c r="F8" s="158">
        <f t="shared" si="0"/>
        <v>0.67948717948717952</v>
      </c>
      <c r="G8" s="157">
        <v>184</v>
      </c>
      <c r="H8" s="77">
        <f t="shared" si="1"/>
        <v>396</v>
      </c>
      <c r="I8" s="157">
        <v>35</v>
      </c>
      <c r="J8" s="159">
        <v>361</v>
      </c>
    </row>
    <row r="9" spans="1:10" x14ac:dyDescent="0.25">
      <c r="A9" s="155">
        <v>6</v>
      </c>
      <c r="B9" s="156" t="s">
        <v>13</v>
      </c>
      <c r="C9" s="77">
        <v>223</v>
      </c>
      <c r="D9" s="157">
        <v>388</v>
      </c>
      <c r="E9" s="157">
        <v>134</v>
      </c>
      <c r="F9" s="158">
        <f t="shared" si="0"/>
        <v>0.60089686098654704</v>
      </c>
      <c r="G9" s="157">
        <v>114</v>
      </c>
      <c r="H9" s="77">
        <f t="shared" si="1"/>
        <v>248</v>
      </c>
      <c r="I9" s="157">
        <v>31</v>
      </c>
      <c r="J9" s="159">
        <v>217</v>
      </c>
    </row>
    <row r="10" spans="1:10" x14ac:dyDescent="0.25">
      <c r="A10" s="155">
        <v>7</v>
      </c>
      <c r="B10" s="156" t="s">
        <v>24</v>
      </c>
      <c r="C10" s="77">
        <v>83</v>
      </c>
      <c r="D10" s="157">
        <v>94</v>
      </c>
      <c r="E10" s="157">
        <v>42</v>
      </c>
      <c r="F10" s="158">
        <f t="shared" si="0"/>
        <v>0.50602409638554213</v>
      </c>
      <c r="G10" s="157">
        <v>35</v>
      </c>
      <c r="H10" s="77">
        <f t="shared" si="1"/>
        <v>77</v>
      </c>
      <c r="I10" s="157">
        <v>3</v>
      </c>
      <c r="J10" s="159">
        <v>74</v>
      </c>
    </row>
    <row r="11" spans="1:10" x14ac:dyDescent="0.25">
      <c r="A11" s="155">
        <v>8</v>
      </c>
      <c r="B11" s="156" t="s">
        <v>315</v>
      </c>
      <c r="C11" s="77">
        <v>31</v>
      </c>
      <c r="D11" s="157">
        <v>45</v>
      </c>
      <c r="E11" s="157">
        <v>15</v>
      </c>
      <c r="F11" s="158">
        <f t="shared" si="0"/>
        <v>0.4838709677419355</v>
      </c>
      <c r="G11" s="157">
        <v>13</v>
      </c>
      <c r="H11" s="77">
        <f t="shared" si="1"/>
        <v>28</v>
      </c>
      <c r="I11" s="157">
        <v>0</v>
      </c>
      <c r="J11" s="159">
        <v>28</v>
      </c>
    </row>
    <row r="12" spans="1:10" x14ac:dyDescent="0.25">
      <c r="A12" s="155">
        <v>9</v>
      </c>
      <c r="B12" s="156" t="s">
        <v>312</v>
      </c>
      <c r="C12" s="77">
        <v>27</v>
      </c>
      <c r="D12" s="157">
        <v>21</v>
      </c>
      <c r="E12" s="157">
        <v>13</v>
      </c>
      <c r="F12" s="158">
        <f t="shared" si="0"/>
        <v>0.48148148148148145</v>
      </c>
      <c r="G12" s="157">
        <v>12</v>
      </c>
      <c r="H12" s="77">
        <f t="shared" si="1"/>
        <v>25</v>
      </c>
      <c r="I12" s="157">
        <v>2</v>
      </c>
      <c r="J12" s="159">
        <v>23</v>
      </c>
    </row>
    <row r="13" spans="1:10" x14ac:dyDescent="0.25">
      <c r="A13" s="155">
        <v>10</v>
      </c>
      <c r="B13" s="156" t="s">
        <v>18</v>
      </c>
      <c r="C13" s="77">
        <v>76</v>
      </c>
      <c r="D13" s="157">
        <v>86</v>
      </c>
      <c r="E13" s="157">
        <v>34</v>
      </c>
      <c r="F13" s="158">
        <f t="shared" si="0"/>
        <v>0.44736842105263158</v>
      </c>
      <c r="G13" s="157">
        <v>25</v>
      </c>
      <c r="H13" s="77">
        <f t="shared" si="1"/>
        <v>59</v>
      </c>
      <c r="I13" s="157">
        <v>5</v>
      </c>
      <c r="J13" s="159">
        <v>54</v>
      </c>
    </row>
    <row r="14" spans="1:10" x14ac:dyDescent="0.25">
      <c r="A14" s="155">
        <v>11</v>
      </c>
      <c r="B14" s="156" t="s">
        <v>23</v>
      </c>
      <c r="C14" s="77">
        <v>340</v>
      </c>
      <c r="D14" s="157">
        <v>693</v>
      </c>
      <c r="E14" s="157">
        <v>125</v>
      </c>
      <c r="F14" s="158">
        <f t="shared" si="0"/>
        <v>0.36764705882352944</v>
      </c>
      <c r="G14" s="157">
        <v>107</v>
      </c>
      <c r="H14" s="77">
        <f t="shared" si="1"/>
        <v>232</v>
      </c>
      <c r="I14" s="157">
        <v>42</v>
      </c>
      <c r="J14" s="159">
        <v>190</v>
      </c>
    </row>
    <row r="15" spans="1:10" x14ac:dyDescent="0.25">
      <c r="A15" s="155">
        <v>12</v>
      </c>
      <c r="B15" s="156" t="s">
        <v>20</v>
      </c>
      <c r="C15" s="77">
        <v>35</v>
      </c>
      <c r="D15" s="157">
        <v>31</v>
      </c>
      <c r="E15" s="157">
        <v>12</v>
      </c>
      <c r="F15" s="158">
        <f t="shared" si="0"/>
        <v>0.34285714285714286</v>
      </c>
      <c r="G15" s="157">
        <v>10</v>
      </c>
      <c r="H15" s="77">
        <f t="shared" si="1"/>
        <v>22</v>
      </c>
      <c r="I15" s="157">
        <v>0</v>
      </c>
      <c r="J15" s="159">
        <v>22</v>
      </c>
    </row>
    <row r="16" spans="1:10" x14ac:dyDescent="0.25">
      <c r="A16" s="155">
        <v>13</v>
      </c>
      <c r="B16" s="156" t="s">
        <v>17</v>
      </c>
      <c r="C16" s="77">
        <v>102</v>
      </c>
      <c r="D16" s="157">
        <v>79</v>
      </c>
      <c r="E16" s="157">
        <v>32</v>
      </c>
      <c r="F16" s="158">
        <f t="shared" si="0"/>
        <v>0.31372549019607843</v>
      </c>
      <c r="G16" s="157">
        <v>26</v>
      </c>
      <c r="H16" s="77">
        <f t="shared" si="1"/>
        <v>58</v>
      </c>
      <c r="I16" s="157">
        <v>7</v>
      </c>
      <c r="J16" s="159">
        <v>51</v>
      </c>
    </row>
    <row r="17" spans="1:10" x14ac:dyDescent="0.25">
      <c r="A17" s="155">
        <v>14</v>
      </c>
      <c r="B17" s="156" t="s">
        <v>309</v>
      </c>
      <c r="C17" s="77">
        <v>35</v>
      </c>
      <c r="D17" s="157">
        <v>26</v>
      </c>
      <c r="E17" s="157">
        <v>10</v>
      </c>
      <c r="F17" s="158">
        <f t="shared" si="0"/>
        <v>0.2857142857142857</v>
      </c>
      <c r="G17" s="157">
        <v>7</v>
      </c>
      <c r="H17" s="77">
        <f t="shared" si="1"/>
        <v>17</v>
      </c>
      <c r="I17" s="157">
        <v>1</v>
      </c>
      <c r="J17" s="159">
        <v>16</v>
      </c>
    </row>
    <row r="18" spans="1:10" x14ac:dyDescent="0.25">
      <c r="A18" s="155">
        <v>15</v>
      </c>
      <c r="B18" s="156" t="s">
        <v>283</v>
      </c>
      <c r="C18" s="77">
        <v>13</v>
      </c>
      <c r="D18" s="157">
        <v>9</v>
      </c>
      <c r="E18" s="157">
        <v>3</v>
      </c>
      <c r="F18" s="158">
        <f t="shared" si="0"/>
        <v>0.23076923076923078</v>
      </c>
      <c r="G18" s="157">
        <v>3</v>
      </c>
      <c r="H18" s="77">
        <f t="shared" si="1"/>
        <v>6</v>
      </c>
      <c r="I18" s="157">
        <v>1</v>
      </c>
      <c r="J18" s="159">
        <v>5</v>
      </c>
    </row>
    <row r="19" spans="1:10" x14ac:dyDescent="0.25">
      <c r="A19" s="155">
        <v>16</v>
      </c>
      <c r="B19" s="156" t="s">
        <v>314</v>
      </c>
      <c r="C19" s="77">
        <v>15</v>
      </c>
      <c r="D19" s="157">
        <v>4</v>
      </c>
      <c r="E19" s="157">
        <v>3</v>
      </c>
      <c r="F19" s="158">
        <f t="shared" si="0"/>
        <v>0.2</v>
      </c>
      <c r="G19" s="157">
        <v>3</v>
      </c>
      <c r="H19" s="77">
        <f t="shared" si="1"/>
        <v>6</v>
      </c>
      <c r="I19" s="157">
        <v>1</v>
      </c>
      <c r="J19" s="159">
        <v>5</v>
      </c>
    </row>
    <row r="20" spans="1:10" x14ac:dyDescent="0.25">
      <c r="A20" s="155">
        <v>17</v>
      </c>
      <c r="B20" s="156" t="s">
        <v>313</v>
      </c>
      <c r="C20" s="77">
        <v>53</v>
      </c>
      <c r="D20" s="157">
        <v>38</v>
      </c>
      <c r="E20" s="157">
        <v>10</v>
      </c>
      <c r="F20" s="158">
        <f t="shared" si="0"/>
        <v>0.18867924528301888</v>
      </c>
      <c r="G20" s="157">
        <v>8</v>
      </c>
      <c r="H20" s="77">
        <f t="shared" si="1"/>
        <v>18</v>
      </c>
      <c r="I20" s="157">
        <v>1</v>
      </c>
      <c r="J20" s="159">
        <v>17</v>
      </c>
    </row>
    <row r="21" spans="1:10" x14ac:dyDescent="0.25">
      <c r="A21" s="155">
        <v>18</v>
      </c>
      <c r="B21" s="156" t="s">
        <v>316</v>
      </c>
      <c r="C21" s="77">
        <v>33</v>
      </c>
      <c r="D21" s="157">
        <v>10</v>
      </c>
      <c r="E21" s="157">
        <v>3</v>
      </c>
      <c r="F21" s="158">
        <f t="shared" si="0"/>
        <v>9.0909090909090912E-2</v>
      </c>
      <c r="G21" s="157">
        <v>2</v>
      </c>
      <c r="H21" s="77">
        <f t="shared" si="1"/>
        <v>5</v>
      </c>
      <c r="I21" s="157">
        <v>1</v>
      </c>
      <c r="J21" s="159">
        <v>4</v>
      </c>
    </row>
    <row r="22" spans="1:10" x14ac:dyDescent="0.25">
      <c r="A22" s="155">
        <v>19</v>
      </c>
      <c r="B22" s="156" t="s">
        <v>311</v>
      </c>
      <c r="C22" s="77">
        <v>85</v>
      </c>
      <c r="D22" s="157">
        <v>14</v>
      </c>
      <c r="E22" s="157">
        <v>7</v>
      </c>
      <c r="F22" s="158">
        <f t="shared" si="0"/>
        <v>8.2352941176470587E-2</v>
      </c>
      <c r="G22" s="157">
        <v>7</v>
      </c>
      <c r="H22" s="77">
        <f t="shared" si="1"/>
        <v>14</v>
      </c>
      <c r="I22" s="157">
        <v>1</v>
      </c>
      <c r="J22" s="159">
        <v>13</v>
      </c>
    </row>
    <row r="23" spans="1:10" x14ac:dyDescent="0.25">
      <c r="A23" s="155">
        <v>20</v>
      </c>
      <c r="B23" s="156" t="s">
        <v>282</v>
      </c>
      <c r="C23" s="77">
        <v>43</v>
      </c>
      <c r="D23" s="157">
        <v>9</v>
      </c>
      <c r="E23" s="157">
        <v>2</v>
      </c>
      <c r="F23" s="158">
        <f t="shared" si="0"/>
        <v>4.6511627906976744E-2</v>
      </c>
      <c r="G23" s="157">
        <v>2</v>
      </c>
      <c r="H23" s="77">
        <f t="shared" si="1"/>
        <v>4</v>
      </c>
      <c r="I23" s="157">
        <v>1</v>
      </c>
      <c r="J23" s="159">
        <v>3</v>
      </c>
    </row>
    <row r="24" spans="1:10" x14ac:dyDescent="0.25">
      <c r="A24" s="155">
        <v>21</v>
      </c>
      <c r="B24" s="156" t="s">
        <v>310</v>
      </c>
      <c r="C24" s="77">
        <v>71</v>
      </c>
      <c r="D24" s="157">
        <v>19</v>
      </c>
      <c r="E24" s="157">
        <v>2</v>
      </c>
      <c r="F24" s="158">
        <f t="shared" si="0"/>
        <v>2.8169014084507043E-2</v>
      </c>
      <c r="G24" s="157">
        <v>2</v>
      </c>
      <c r="H24" s="77">
        <f t="shared" si="1"/>
        <v>4</v>
      </c>
      <c r="I24" s="157">
        <v>1</v>
      </c>
      <c r="J24" s="159">
        <v>3</v>
      </c>
    </row>
    <row r="25" spans="1:10" ht="15.75" thickBot="1" x14ac:dyDescent="0.3">
      <c r="A25" s="160">
        <v>22</v>
      </c>
      <c r="B25" s="161" t="s">
        <v>317</v>
      </c>
      <c r="C25" s="162">
        <v>14</v>
      </c>
      <c r="D25" s="163">
        <v>2</v>
      </c>
      <c r="E25" s="163">
        <v>0</v>
      </c>
      <c r="F25" s="164">
        <f t="shared" si="0"/>
        <v>0</v>
      </c>
      <c r="G25" s="163">
        <v>0</v>
      </c>
      <c r="H25" s="162">
        <f t="shared" si="1"/>
        <v>0</v>
      </c>
      <c r="I25" s="163">
        <v>0</v>
      </c>
      <c r="J25" s="165">
        <v>0</v>
      </c>
    </row>
    <row r="26" spans="1:10" ht="15.75" thickBot="1" x14ac:dyDescent="0.3">
      <c r="A26" s="166"/>
      <c r="B26" s="167" t="s">
        <v>84</v>
      </c>
      <c r="C26" s="168">
        <f>SUM(C4:C25)</f>
        <v>2000</v>
      </c>
      <c r="D26" s="168">
        <f>SUM(D4:D25)</f>
        <v>3059</v>
      </c>
      <c r="E26" s="168">
        <f>SUM(E4:E25)</f>
        <v>1022</v>
      </c>
      <c r="F26" s="169">
        <f t="shared" si="0"/>
        <v>0.51100000000000001</v>
      </c>
      <c r="G26" s="168">
        <f>SUM(G4:G25)</f>
        <v>890</v>
      </c>
      <c r="H26" s="168">
        <f>SUM(H4:H25)</f>
        <v>1912</v>
      </c>
      <c r="I26" s="168">
        <f>SUM(I4:I25)</f>
        <v>186</v>
      </c>
      <c r="J26" s="170">
        <v>1726</v>
      </c>
    </row>
  </sheetData>
  <mergeCells count="10">
    <mergeCell ref="F2:F3"/>
    <mergeCell ref="G2:G3"/>
    <mergeCell ref="A1:J1"/>
    <mergeCell ref="H2:H3"/>
    <mergeCell ref="I2:J2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73F1F-A153-478C-86B5-C516A1B70382}">
  <dimension ref="A1:K45"/>
  <sheetViews>
    <sheetView topLeftCell="A19" workbookViewId="0">
      <selection activeCell="P15" sqref="P15"/>
    </sheetView>
  </sheetViews>
  <sheetFormatPr defaultRowHeight="15" x14ac:dyDescent="0.25"/>
  <cols>
    <col min="1" max="1" width="7.7109375" bestFit="1" customWidth="1"/>
    <col min="2" max="2" width="26.5703125" bestFit="1" customWidth="1"/>
    <col min="3" max="3" width="10.42578125" bestFit="1" customWidth="1"/>
    <col min="4" max="4" width="16.28515625" customWidth="1"/>
    <col min="5" max="5" width="14.28515625" bestFit="1" customWidth="1"/>
    <col min="6" max="6" width="13" bestFit="1" customWidth="1"/>
    <col min="7" max="7" width="17.85546875" customWidth="1"/>
    <col min="8" max="10" width="11.7109375" bestFit="1" customWidth="1"/>
    <col min="11" max="11" width="20.85546875" customWidth="1"/>
  </cols>
  <sheetData>
    <row r="1" spans="1:11" ht="19.5" thickBot="1" x14ac:dyDescent="0.3">
      <c r="A1" s="307" t="s">
        <v>359</v>
      </c>
      <c r="B1" s="308"/>
      <c r="C1" s="308"/>
      <c r="D1" s="308"/>
      <c r="E1" s="308"/>
      <c r="F1" s="308"/>
      <c r="G1" s="308"/>
      <c r="H1" s="308"/>
      <c r="I1" s="308"/>
      <c r="J1" s="308"/>
      <c r="K1" s="309"/>
    </row>
    <row r="2" spans="1:11" x14ac:dyDescent="0.25">
      <c r="A2" s="312" t="s">
        <v>360</v>
      </c>
      <c r="B2" s="314" t="s">
        <v>318</v>
      </c>
      <c r="C2" s="314" t="s">
        <v>288</v>
      </c>
      <c r="D2" s="314" t="s">
        <v>303</v>
      </c>
      <c r="E2" s="314" t="s">
        <v>284</v>
      </c>
      <c r="F2" s="314" t="s">
        <v>361</v>
      </c>
      <c r="G2" s="314" t="s">
        <v>285</v>
      </c>
      <c r="H2" s="314" t="s">
        <v>304</v>
      </c>
      <c r="I2" s="314" t="s">
        <v>319</v>
      </c>
      <c r="J2" s="314"/>
      <c r="K2" s="316"/>
    </row>
    <row r="3" spans="1:11" ht="45.75" customHeight="1" thickBot="1" x14ac:dyDescent="0.3">
      <c r="A3" s="313"/>
      <c r="B3" s="315"/>
      <c r="C3" s="315"/>
      <c r="D3" s="315"/>
      <c r="E3" s="315"/>
      <c r="F3" s="315"/>
      <c r="G3" s="315"/>
      <c r="H3" s="315"/>
      <c r="I3" s="171" t="s">
        <v>305</v>
      </c>
      <c r="J3" s="171" t="s">
        <v>306</v>
      </c>
      <c r="K3" s="172" t="s">
        <v>307</v>
      </c>
    </row>
    <row r="4" spans="1:11" x14ac:dyDescent="0.25">
      <c r="A4" s="173">
        <v>1</v>
      </c>
      <c r="B4" s="61" t="s">
        <v>160</v>
      </c>
      <c r="C4" s="174">
        <v>30</v>
      </c>
      <c r="D4" s="175">
        <v>47</v>
      </c>
      <c r="E4" s="175">
        <v>16</v>
      </c>
      <c r="F4" s="176">
        <f t="shared" ref="F4:F44" si="0">E4/C4</f>
        <v>0.53333333333333333</v>
      </c>
      <c r="G4" s="175">
        <v>11</v>
      </c>
      <c r="H4" s="175">
        <v>65</v>
      </c>
      <c r="I4" s="177">
        <v>0</v>
      </c>
      <c r="J4" s="177">
        <v>3</v>
      </c>
      <c r="K4" s="178">
        <f t="shared" ref="K4:K44" si="1">H4-I4-J4</f>
        <v>62</v>
      </c>
    </row>
    <row r="5" spans="1:11" x14ac:dyDescent="0.25">
      <c r="A5" s="179">
        <v>2</v>
      </c>
      <c r="B5" s="62" t="s">
        <v>162</v>
      </c>
      <c r="C5" s="180">
        <v>67</v>
      </c>
      <c r="D5" s="181">
        <v>173</v>
      </c>
      <c r="E5" s="181">
        <v>39</v>
      </c>
      <c r="F5" s="182">
        <f t="shared" si="0"/>
        <v>0.58208955223880599</v>
      </c>
      <c r="G5" s="181">
        <v>22</v>
      </c>
      <c r="H5" s="181">
        <v>127</v>
      </c>
      <c r="I5" s="183">
        <v>9</v>
      </c>
      <c r="J5" s="183">
        <v>4</v>
      </c>
      <c r="K5" s="184">
        <f t="shared" si="1"/>
        <v>114</v>
      </c>
    </row>
    <row r="6" spans="1:11" x14ac:dyDescent="0.25">
      <c r="A6" s="173">
        <v>3</v>
      </c>
      <c r="B6" s="62" t="s">
        <v>320</v>
      </c>
      <c r="C6" s="185">
        <v>24</v>
      </c>
      <c r="D6" s="181">
        <v>15</v>
      </c>
      <c r="E6" s="181">
        <v>5</v>
      </c>
      <c r="F6" s="182">
        <f t="shared" si="0"/>
        <v>0.20833333333333334</v>
      </c>
      <c r="G6" s="181">
        <v>5</v>
      </c>
      <c r="H6" s="181">
        <v>20</v>
      </c>
      <c r="I6" s="183">
        <v>0</v>
      </c>
      <c r="J6" s="183">
        <v>0</v>
      </c>
      <c r="K6" s="184">
        <f t="shared" si="1"/>
        <v>20</v>
      </c>
    </row>
    <row r="7" spans="1:11" x14ac:dyDescent="0.25">
      <c r="A7" s="179">
        <v>4</v>
      </c>
      <c r="B7" s="62" t="s">
        <v>166</v>
      </c>
      <c r="C7" s="185">
        <v>131</v>
      </c>
      <c r="D7" s="181">
        <v>93</v>
      </c>
      <c r="E7" s="181">
        <v>27</v>
      </c>
      <c r="F7" s="182">
        <f t="shared" si="0"/>
        <v>0.20610687022900764</v>
      </c>
      <c r="G7" s="181">
        <v>26</v>
      </c>
      <c r="H7" s="181">
        <v>91</v>
      </c>
      <c r="I7" s="183">
        <v>6</v>
      </c>
      <c r="J7" s="183">
        <v>4</v>
      </c>
      <c r="K7" s="184">
        <f t="shared" si="1"/>
        <v>81</v>
      </c>
    </row>
    <row r="8" spans="1:11" x14ac:dyDescent="0.25">
      <c r="A8" s="173">
        <v>5</v>
      </c>
      <c r="B8" s="62" t="s">
        <v>167</v>
      </c>
      <c r="C8" s="185">
        <v>46</v>
      </c>
      <c r="D8" s="181">
        <v>106</v>
      </c>
      <c r="E8" s="181">
        <v>20</v>
      </c>
      <c r="F8" s="182">
        <f t="shared" si="0"/>
        <v>0.43478260869565216</v>
      </c>
      <c r="G8" s="181">
        <v>16</v>
      </c>
      <c r="H8" s="181">
        <v>68</v>
      </c>
      <c r="I8" s="183">
        <v>9</v>
      </c>
      <c r="J8" s="183">
        <v>12</v>
      </c>
      <c r="K8" s="184">
        <f t="shared" si="1"/>
        <v>47</v>
      </c>
    </row>
    <row r="9" spans="1:11" x14ac:dyDescent="0.25">
      <c r="A9" s="179">
        <v>6</v>
      </c>
      <c r="B9" s="62" t="s">
        <v>169</v>
      </c>
      <c r="C9" s="185">
        <v>34</v>
      </c>
      <c r="D9" s="181">
        <v>38</v>
      </c>
      <c r="E9" s="181">
        <v>11</v>
      </c>
      <c r="F9" s="182">
        <f t="shared" si="0"/>
        <v>0.3235294117647059</v>
      </c>
      <c r="G9" s="181">
        <v>11</v>
      </c>
      <c r="H9" s="181">
        <v>52</v>
      </c>
      <c r="I9" s="183">
        <v>6</v>
      </c>
      <c r="J9" s="183">
        <v>1</v>
      </c>
      <c r="K9" s="184">
        <f t="shared" si="1"/>
        <v>45</v>
      </c>
    </row>
    <row r="10" spans="1:11" x14ac:dyDescent="0.25">
      <c r="A10" s="173">
        <v>7</v>
      </c>
      <c r="B10" s="62" t="s">
        <v>170</v>
      </c>
      <c r="C10" s="185">
        <v>22</v>
      </c>
      <c r="D10" s="181">
        <v>13</v>
      </c>
      <c r="E10" s="181">
        <v>8</v>
      </c>
      <c r="F10" s="182">
        <f t="shared" si="0"/>
        <v>0.36363636363636365</v>
      </c>
      <c r="G10" s="181">
        <v>4</v>
      </c>
      <c r="H10" s="181">
        <v>30</v>
      </c>
      <c r="I10" s="183">
        <v>2</v>
      </c>
      <c r="J10" s="183">
        <v>5</v>
      </c>
      <c r="K10" s="184">
        <f t="shared" si="1"/>
        <v>23</v>
      </c>
    </row>
    <row r="11" spans="1:11" x14ac:dyDescent="0.25">
      <c r="A11" s="179">
        <v>8</v>
      </c>
      <c r="B11" s="62" t="s">
        <v>171</v>
      </c>
      <c r="C11" s="185">
        <v>35</v>
      </c>
      <c r="D11" s="181">
        <v>46</v>
      </c>
      <c r="E11" s="181">
        <v>13</v>
      </c>
      <c r="F11" s="182">
        <f t="shared" si="0"/>
        <v>0.37142857142857144</v>
      </c>
      <c r="G11" s="181">
        <v>13</v>
      </c>
      <c r="H11" s="181">
        <v>29</v>
      </c>
      <c r="I11" s="183">
        <v>1</v>
      </c>
      <c r="J11" s="183">
        <v>3</v>
      </c>
      <c r="K11" s="184">
        <f t="shared" si="1"/>
        <v>25</v>
      </c>
    </row>
    <row r="12" spans="1:11" x14ac:dyDescent="0.25">
      <c r="A12" s="173">
        <v>9</v>
      </c>
      <c r="B12" s="62" t="s">
        <v>172</v>
      </c>
      <c r="C12" s="185">
        <v>52</v>
      </c>
      <c r="D12" s="181">
        <v>71</v>
      </c>
      <c r="E12" s="181">
        <v>24</v>
      </c>
      <c r="F12" s="182">
        <f t="shared" si="0"/>
        <v>0.46153846153846156</v>
      </c>
      <c r="G12" s="181">
        <v>19</v>
      </c>
      <c r="H12" s="181">
        <v>73</v>
      </c>
      <c r="I12" s="183">
        <v>5</v>
      </c>
      <c r="J12" s="183">
        <v>8</v>
      </c>
      <c r="K12" s="184">
        <f t="shared" si="1"/>
        <v>60</v>
      </c>
    </row>
    <row r="13" spans="1:11" x14ac:dyDescent="0.25">
      <c r="A13" s="179">
        <v>10</v>
      </c>
      <c r="B13" s="62" t="s">
        <v>173</v>
      </c>
      <c r="C13" s="185">
        <v>48</v>
      </c>
      <c r="D13" s="181">
        <v>94</v>
      </c>
      <c r="E13" s="181">
        <v>16</v>
      </c>
      <c r="F13" s="182">
        <f t="shared" si="0"/>
        <v>0.33333333333333331</v>
      </c>
      <c r="G13" s="181">
        <v>16</v>
      </c>
      <c r="H13" s="181">
        <v>74</v>
      </c>
      <c r="I13" s="183">
        <v>9</v>
      </c>
      <c r="J13" s="183">
        <v>10</v>
      </c>
      <c r="K13" s="184">
        <f t="shared" si="1"/>
        <v>55</v>
      </c>
    </row>
    <row r="14" spans="1:11" x14ac:dyDescent="0.25">
      <c r="A14" s="173">
        <v>11</v>
      </c>
      <c r="B14" s="62" t="s">
        <v>174</v>
      </c>
      <c r="C14" s="185">
        <v>41</v>
      </c>
      <c r="D14" s="181">
        <v>45</v>
      </c>
      <c r="E14" s="181">
        <v>16</v>
      </c>
      <c r="F14" s="182">
        <f t="shared" si="0"/>
        <v>0.3902439024390244</v>
      </c>
      <c r="G14" s="181">
        <v>9</v>
      </c>
      <c r="H14" s="181">
        <v>24</v>
      </c>
      <c r="I14" s="183">
        <v>5</v>
      </c>
      <c r="J14" s="183">
        <v>5</v>
      </c>
      <c r="K14" s="184">
        <f t="shared" si="1"/>
        <v>14</v>
      </c>
    </row>
    <row r="15" spans="1:11" x14ac:dyDescent="0.25">
      <c r="A15" s="179">
        <v>12</v>
      </c>
      <c r="B15" s="62" t="s">
        <v>175</v>
      </c>
      <c r="C15" s="185">
        <v>42</v>
      </c>
      <c r="D15" s="181">
        <v>77</v>
      </c>
      <c r="E15" s="181">
        <v>34</v>
      </c>
      <c r="F15" s="182">
        <f t="shared" si="0"/>
        <v>0.80952380952380953</v>
      </c>
      <c r="G15" s="181">
        <v>34</v>
      </c>
      <c r="H15" s="181">
        <v>50</v>
      </c>
      <c r="I15" s="183">
        <v>1</v>
      </c>
      <c r="J15" s="183">
        <v>7</v>
      </c>
      <c r="K15" s="184">
        <f t="shared" si="1"/>
        <v>42</v>
      </c>
    </row>
    <row r="16" spans="1:11" x14ac:dyDescent="0.25">
      <c r="A16" s="173">
        <v>13</v>
      </c>
      <c r="B16" s="62" t="s">
        <v>176</v>
      </c>
      <c r="C16" s="185">
        <v>43</v>
      </c>
      <c r="D16" s="181">
        <v>89</v>
      </c>
      <c r="E16" s="181">
        <v>28</v>
      </c>
      <c r="F16" s="182">
        <f t="shared" si="0"/>
        <v>0.65116279069767447</v>
      </c>
      <c r="G16" s="181">
        <v>27</v>
      </c>
      <c r="H16" s="181">
        <v>62</v>
      </c>
      <c r="I16" s="183">
        <v>4</v>
      </c>
      <c r="J16" s="183">
        <v>3</v>
      </c>
      <c r="K16" s="184">
        <f t="shared" si="1"/>
        <v>55</v>
      </c>
    </row>
    <row r="17" spans="1:11" x14ac:dyDescent="0.25">
      <c r="A17" s="179">
        <v>14</v>
      </c>
      <c r="B17" s="62" t="s">
        <v>177</v>
      </c>
      <c r="C17" s="185">
        <v>74</v>
      </c>
      <c r="D17" s="181">
        <v>134</v>
      </c>
      <c r="E17" s="181">
        <v>36</v>
      </c>
      <c r="F17" s="182">
        <f t="shared" si="0"/>
        <v>0.48648648648648651</v>
      </c>
      <c r="G17" s="181">
        <v>21</v>
      </c>
      <c r="H17" s="181">
        <v>102</v>
      </c>
      <c r="I17" s="183">
        <v>17</v>
      </c>
      <c r="J17" s="183">
        <v>2</v>
      </c>
      <c r="K17" s="184">
        <f t="shared" si="1"/>
        <v>83</v>
      </c>
    </row>
    <row r="18" spans="1:11" x14ac:dyDescent="0.25">
      <c r="A18" s="173">
        <v>15</v>
      </c>
      <c r="B18" s="62" t="s">
        <v>179</v>
      </c>
      <c r="C18" s="185">
        <v>23</v>
      </c>
      <c r="D18" s="181">
        <v>14</v>
      </c>
      <c r="E18" s="181">
        <v>3</v>
      </c>
      <c r="F18" s="182">
        <f t="shared" si="0"/>
        <v>0.13043478260869565</v>
      </c>
      <c r="G18" s="181">
        <v>2</v>
      </c>
      <c r="H18" s="181">
        <v>12</v>
      </c>
      <c r="I18" s="183">
        <v>2</v>
      </c>
      <c r="J18" s="183">
        <v>0</v>
      </c>
      <c r="K18" s="184">
        <f t="shared" si="1"/>
        <v>10</v>
      </c>
    </row>
    <row r="19" spans="1:11" x14ac:dyDescent="0.25">
      <c r="A19" s="179">
        <v>16</v>
      </c>
      <c r="B19" s="62" t="s">
        <v>180</v>
      </c>
      <c r="C19" s="185">
        <v>29</v>
      </c>
      <c r="D19" s="181">
        <v>48</v>
      </c>
      <c r="E19" s="181">
        <v>11</v>
      </c>
      <c r="F19" s="182">
        <f t="shared" si="0"/>
        <v>0.37931034482758619</v>
      </c>
      <c r="G19" s="181">
        <v>10</v>
      </c>
      <c r="H19" s="181">
        <v>30</v>
      </c>
      <c r="I19" s="183">
        <v>5</v>
      </c>
      <c r="J19" s="183">
        <v>2</v>
      </c>
      <c r="K19" s="184">
        <f t="shared" si="1"/>
        <v>23</v>
      </c>
    </row>
    <row r="20" spans="1:11" x14ac:dyDescent="0.25">
      <c r="A20" s="173">
        <v>17</v>
      </c>
      <c r="B20" s="62" t="s">
        <v>181</v>
      </c>
      <c r="C20" s="185">
        <v>34</v>
      </c>
      <c r="D20" s="181">
        <v>29</v>
      </c>
      <c r="E20" s="181">
        <v>11</v>
      </c>
      <c r="F20" s="182">
        <f t="shared" si="0"/>
        <v>0.3235294117647059</v>
      </c>
      <c r="G20" s="181">
        <v>10</v>
      </c>
      <c r="H20" s="181">
        <v>33</v>
      </c>
      <c r="I20" s="183">
        <v>2</v>
      </c>
      <c r="J20" s="183">
        <v>6</v>
      </c>
      <c r="K20" s="184">
        <f t="shared" si="1"/>
        <v>25</v>
      </c>
    </row>
    <row r="21" spans="1:11" x14ac:dyDescent="0.25">
      <c r="A21" s="179">
        <v>18</v>
      </c>
      <c r="B21" s="62" t="s">
        <v>182</v>
      </c>
      <c r="C21" s="185">
        <v>93</v>
      </c>
      <c r="D21" s="181">
        <v>93</v>
      </c>
      <c r="E21" s="181">
        <v>11</v>
      </c>
      <c r="F21" s="182">
        <f t="shared" si="0"/>
        <v>0.11827956989247312</v>
      </c>
      <c r="G21" s="181">
        <v>11</v>
      </c>
      <c r="H21" s="181">
        <v>185</v>
      </c>
      <c r="I21" s="183">
        <v>7</v>
      </c>
      <c r="J21" s="183">
        <v>6</v>
      </c>
      <c r="K21" s="184">
        <f t="shared" si="1"/>
        <v>172</v>
      </c>
    </row>
    <row r="22" spans="1:11" x14ac:dyDescent="0.25">
      <c r="A22" s="173">
        <v>19</v>
      </c>
      <c r="B22" s="62" t="s">
        <v>184</v>
      </c>
      <c r="C22" s="185">
        <v>48</v>
      </c>
      <c r="D22" s="181">
        <v>57</v>
      </c>
      <c r="E22" s="181">
        <v>24</v>
      </c>
      <c r="F22" s="182">
        <f t="shared" si="0"/>
        <v>0.5</v>
      </c>
      <c r="G22" s="181">
        <v>24</v>
      </c>
      <c r="H22" s="181">
        <v>52</v>
      </c>
      <c r="I22" s="183">
        <v>0</v>
      </c>
      <c r="J22" s="183">
        <v>4</v>
      </c>
      <c r="K22" s="184">
        <f t="shared" si="1"/>
        <v>48</v>
      </c>
    </row>
    <row r="23" spans="1:11" x14ac:dyDescent="0.25">
      <c r="A23" s="179">
        <v>20</v>
      </c>
      <c r="B23" s="62" t="s">
        <v>185</v>
      </c>
      <c r="C23" s="185">
        <v>138</v>
      </c>
      <c r="D23" s="185">
        <v>367</v>
      </c>
      <c r="E23" s="185">
        <v>159</v>
      </c>
      <c r="F23" s="182">
        <f t="shared" si="0"/>
        <v>1.1521739130434783</v>
      </c>
      <c r="G23" s="185">
        <v>147</v>
      </c>
      <c r="H23" s="181">
        <v>306</v>
      </c>
      <c r="I23" s="183">
        <v>9</v>
      </c>
      <c r="J23" s="183">
        <v>12</v>
      </c>
      <c r="K23" s="184">
        <f t="shared" si="1"/>
        <v>285</v>
      </c>
    </row>
    <row r="24" spans="1:11" x14ac:dyDescent="0.25">
      <c r="A24" s="173">
        <v>21</v>
      </c>
      <c r="B24" s="62" t="s">
        <v>186</v>
      </c>
      <c r="C24" s="185">
        <v>12</v>
      </c>
      <c r="D24" s="181">
        <v>27</v>
      </c>
      <c r="E24" s="181">
        <v>3</v>
      </c>
      <c r="F24" s="182">
        <f t="shared" si="0"/>
        <v>0.25</v>
      </c>
      <c r="G24" s="181">
        <v>3</v>
      </c>
      <c r="H24" s="181">
        <v>21</v>
      </c>
      <c r="I24" s="183">
        <v>3</v>
      </c>
      <c r="J24" s="183">
        <v>0</v>
      </c>
      <c r="K24" s="184">
        <f t="shared" si="1"/>
        <v>18</v>
      </c>
    </row>
    <row r="25" spans="1:11" x14ac:dyDescent="0.25">
      <c r="A25" s="179">
        <v>22</v>
      </c>
      <c r="B25" s="62" t="s">
        <v>187</v>
      </c>
      <c r="C25" s="185">
        <v>51</v>
      </c>
      <c r="D25" s="181">
        <v>71</v>
      </c>
      <c r="E25" s="181">
        <v>32</v>
      </c>
      <c r="F25" s="182">
        <f t="shared" si="0"/>
        <v>0.62745098039215685</v>
      </c>
      <c r="G25" s="181">
        <v>28</v>
      </c>
      <c r="H25" s="181">
        <v>26</v>
      </c>
      <c r="I25" s="183">
        <v>4</v>
      </c>
      <c r="J25" s="183">
        <v>2</v>
      </c>
      <c r="K25" s="184">
        <f t="shared" si="1"/>
        <v>20</v>
      </c>
    </row>
    <row r="26" spans="1:11" x14ac:dyDescent="0.25">
      <c r="A26" s="173">
        <v>23</v>
      </c>
      <c r="B26" s="62" t="s">
        <v>188</v>
      </c>
      <c r="C26" s="185">
        <v>40</v>
      </c>
      <c r="D26" s="181">
        <v>83</v>
      </c>
      <c r="E26" s="181">
        <v>36</v>
      </c>
      <c r="F26" s="182">
        <f t="shared" si="0"/>
        <v>0.9</v>
      </c>
      <c r="G26" s="181">
        <v>26</v>
      </c>
      <c r="H26" s="181">
        <v>22</v>
      </c>
      <c r="I26" s="183">
        <v>16</v>
      </c>
      <c r="J26" s="183">
        <v>4</v>
      </c>
      <c r="K26" s="184">
        <f t="shared" si="1"/>
        <v>2</v>
      </c>
    </row>
    <row r="27" spans="1:11" x14ac:dyDescent="0.25">
      <c r="A27" s="179">
        <v>24</v>
      </c>
      <c r="B27" s="62" t="s">
        <v>189</v>
      </c>
      <c r="C27" s="185">
        <v>37</v>
      </c>
      <c r="D27" s="181">
        <v>73</v>
      </c>
      <c r="E27" s="181">
        <v>25</v>
      </c>
      <c r="F27" s="182">
        <f t="shared" si="0"/>
        <v>0.67567567567567566</v>
      </c>
      <c r="G27" s="181">
        <v>17</v>
      </c>
      <c r="H27" s="181">
        <v>51</v>
      </c>
      <c r="I27" s="183">
        <v>4</v>
      </c>
      <c r="J27" s="183">
        <v>6</v>
      </c>
      <c r="K27" s="184">
        <f t="shared" si="1"/>
        <v>41</v>
      </c>
    </row>
    <row r="28" spans="1:11" x14ac:dyDescent="0.25">
      <c r="A28" s="173">
        <v>25</v>
      </c>
      <c r="B28" s="62" t="s">
        <v>190</v>
      </c>
      <c r="C28" s="185">
        <v>54</v>
      </c>
      <c r="D28" s="181">
        <v>73</v>
      </c>
      <c r="E28" s="181">
        <v>19</v>
      </c>
      <c r="F28" s="182">
        <f t="shared" si="0"/>
        <v>0.35185185185185186</v>
      </c>
      <c r="G28" s="181">
        <v>19</v>
      </c>
      <c r="H28" s="181">
        <v>106</v>
      </c>
      <c r="I28" s="183">
        <v>2</v>
      </c>
      <c r="J28" s="183">
        <v>5</v>
      </c>
      <c r="K28" s="184">
        <f t="shared" si="1"/>
        <v>99</v>
      </c>
    </row>
    <row r="29" spans="1:11" x14ac:dyDescent="0.25">
      <c r="A29" s="179">
        <v>26</v>
      </c>
      <c r="B29" s="62" t="s">
        <v>192</v>
      </c>
      <c r="C29" s="185">
        <v>63</v>
      </c>
      <c r="D29" s="181">
        <v>82</v>
      </c>
      <c r="E29" s="181">
        <v>31</v>
      </c>
      <c r="F29" s="182">
        <f t="shared" si="0"/>
        <v>0.49206349206349204</v>
      </c>
      <c r="G29" s="181">
        <v>25</v>
      </c>
      <c r="H29" s="181">
        <v>41</v>
      </c>
      <c r="I29" s="183">
        <v>3</v>
      </c>
      <c r="J29" s="183">
        <v>10</v>
      </c>
      <c r="K29" s="184">
        <f t="shared" si="1"/>
        <v>28</v>
      </c>
    </row>
    <row r="30" spans="1:11" x14ac:dyDescent="0.25">
      <c r="A30" s="173">
        <v>27</v>
      </c>
      <c r="B30" s="62" t="s">
        <v>193</v>
      </c>
      <c r="C30" s="185">
        <v>24</v>
      </c>
      <c r="D30" s="181">
        <v>16</v>
      </c>
      <c r="E30" s="181">
        <v>10</v>
      </c>
      <c r="F30" s="182">
        <f t="shared" si="0"/>
        <v>0.41666666666666669</v>
      </c>
      <c r="G30" s="181">
        <v>9</v>
      </c>
      <c r="H30" s="181">
        <v>8</v>
      </c>
      <c r="I30" s="183">
        <v>0</v>
      </c>
      <c r="J30" s="183">
        <v>2</v>
      </c>
      <c r="K30" s="184">
        <f t="shared" si="1"/>
        <v>6</v>
      </c>
    </row>
    <row r="31" spans="1:11" x14ac:dyDescent="0.25">
      <c r="A31" s="179">
        <v>28</v>
      </c>
      <c r="B31" s="186" t="s">
        <v>194</v>
      </c>
      <c r="C31" s="185">
        <v>56</v>
      </c>
      <c r="D31" s="181">
        <v>63</v>
      </c>
      <c r="E31" s="181">
        <v>16</v>
      </c>
      <c r="F31" s="182">
        <f t="shared" si="0"/>
        <v>0.2857142857142857</v>
      </c>
      <c r="G31" s="181">
        <v>16</v>
      </c>
      <c r="H31" s="181">
        <v>53</v>
      </c>
      <c r="I31" s="183">
        <v>3</v>
      </c>
      <c r="J31" s="183">
        <v>2</v>
      </c>
      <c r="K31" s="184">
        <f t="shared" si="1"/>
        <v>48</v>
      </c>
    </row>
    <row r="32" spans="1:11" x14ac:dyDescent="0.25">
      <c r="A32" s="173">
        <v>29</v>
      </c>
      <c r="B32" s="186" t="s">
        <v>290</v>
      </c>
      <c r="C32" s="185">
        <v>32</v>
      </c>
      <c r="D32" s="181">
        <v>14</v>
      </c>
      <c r="E32" s="181">
        <v>6</v>
      </c>
      <c r="F32" s="182">
        <f t="shared" si="0"/>
        <v>0.1875</v>
      </c>
      <c r="G32" s="181">
        <v>4</v>
      </c>
      <c r="H32" s="181">
        <v>14</v>
      </c>
      <c r="I32" s="183">
        <v>0</v>
      </c>
      <c r="J32" s="183">
        <v>0</v>
      </c>
      <c r="K32" s="184">
        <f t="shared" si="1"/>
        <v>14</v>
      </c>
    </row>
    <row r="33" spans="1:11" x14ac:dyDescent="0.25">
      <c r="A33" s="179">
        <v>30</v>
      </c>
      <c r="B33" s="187" t="s">
        <v>196</v>
      </c>
      <c r="C33" s="185">
        <v>35</v>
      </c>
      <c r="D33" s="181">
        <v>33</v>
      </c>
      <c r="E33" s="181">
        <v>19</v>
      </c>
      <c r="F33" s="182">
        <f t="shared" si="0"/>
        <v>0.54285714285714282</v>
      </c>
      <c r="G33" s="181">
        <v>16</v>
      </c>
      <c r="H33" s="181">
        <v>48</v>
      </c>
      <c r="I33" s="183">
        <v>3</v>
      </c>
      <c r="J33" s="183">
        <v>0</v>
      </c>
      <c r="K33" s="184">
        <f t="shared" si="1"/>
        <v>45</v>
      </c>
    </row>
    <row r="34" spans="1:11" x14ac:dyDescent="0.25">
      <c r="A34" s="173">
        <v>31</v>
      </c>
      <c r="B34" s="186" t="s">
        <v>197</v>
      </c>
      <c r="C34" s="185">
        <v>35</v>
      </c>
      <c r="D34" s="181">
        <v>55</v>
      </c>
      <c r="E34" s="181">
        <v>21</v>
      </c>
      <c r="F34" s="182">
        <f t="shared" si="0"/>
        <v>0.6</v>
      </c>
      <c r="G34" s="181">
        <v>20</v>
      </c>
      <c r="H34" s="181">
        <v>41</v>
      </c>
      <c r="I34" s="183">
        <v>3</v>
      </c>
      <c r="J34" s="183">
        <v>0</v>
      </c>
      <c r="K34" s="184">
        <f t="shared" si="1"/>
        <v>38</v>
      </c>
    </row>
    <row r="35" spans="1:11" x14ac:dyDescent="0.25">
      <c r="A35" s="179">
        <v>32</v>
      </c>
      <c r="B35" s="186" t="s">
        <v>198</v>
      </c>
      <c r="C35" s="185">
        <v>14</v>
      </c>
      <c r="D35" s="181">
        <v>32</v>
      </c>
      <c r="E35" s="181">
        <v>15</v>
      </c>
      <c r="F35" s="182">
        <f t="shared" si="0"/>
        <v>1.0714285714285714</v>
      </c>
      <c r="G35" s="181">
        <v>15</v>
      </c>
      <c r="H35" s="181">
        <v>16</v>
      </c>
      <c r="I35" s="183">
        <v>1</v>
      </c>
      <c r="J35" s="183">
        <v>1</v>
      </c>
      <c r="K35" s="184">
        <f t="shared" si="1"/>
        <v>14</v>
      </c>
    </row>
    <row r="36" spans="1:11" x14ac:dyDescent="0.25">
      <c r="A36" s="173">
        <v>33</v>
      </c>
      <c r="B36" s="186" t="s">
        <v>199</v>
      </c>
      <c r="C36" s="185">
        <v>55</v>
      </c>
      <c r="D36" s="181">
        <v>43</v>
      </c>
      <c r="E36" s="181">
        <v>13</v>
      </c>
      <c r="F36" s="182">
        <f t="shared" si="0"/>
        <v>0.23636363636363636</v>
      </c>
      <c r="G36" s="181">
        <v>10</v>
      </c>
      <c r="H36" s="181">
        <v>32</v>
      </c>
      <c r="I36" s="183">
        <v>10</v>
      </c>
      <c r="J36" s="183">
        <v>4</v>
      </c>
      <c r="K36" s="184">
        <f t="shared" si="1"/>
        <v>18</v>
      </c>
    </row>
    <row r="37" spans="1:11" x14ac:dyDescent="0.25">
      <c r="A37" s="179">
        <v>34</v>
      </c>
      <c r="B37" s="186" t="s">
        <v>200</v>
      </c>
      <c r="C37" s="185">
        <v>28</v>
      </c>
      <c r="D37" s="181">
        <v>30</v>
      </c>
      <c r="E37" s="181">
        <v>17</v>
      </c>
      <c r="F37" s="182">
        <f t="shared" si="0"/>
        <v>0.6071428571428571</v>
      </c>
      <c r="G37" s="181">
        <v>17</v>
      </c>
      <c r="H37" s="181">
        <v>58</v>
      </c>
      <c r="I37" s="183">
        <v>1</v>
      </c>
      <c r="J37" s="183">
        <v>1</v>
      </c>
      <c r="K37" s="184">
        <f t="shared" si="1"/>
        <v>56</v>
      </c>
    </row>
    <row r="38" spans="1:11" x14ac:dyDescent="0.25">
      <c r="A38" s="173">
        <v>35</v>
      </c>
      <c r="B38" s="186" t="s">
        <v>321</v>
      </c>
      <c r="C38" s="185">
        <v>35</v>
      </c>
      <c r="D38" s="181">
        <v>8</v>
      </c>
      <c r="E38" s="181">
        <v>2</v>
      </c>
      <c r="F38" s="182">
        <f t="shared" si="0"/>
        <v>5.7142857142857141E-2</v>
      </c>
      <c r="G38" s="181">
        <v>1</v>
      </c>
      <c r="H38" s="181">
        <v>11</v>
      </c>
      <c r="I38" s="183">
        <v>0</v>
      </c>
      <c r="J38" s="183">
        <v>1</v>
      </c>
      <c r="K38" s="184">
        <f t="shared" si="1"/>
        <v>10</v>
      </c>
    </row>
    <row r="39" spans="1:11" x14ac:dyDescent="0.25">
      <c r="A39" s="179">
        <v>36</v>
      </c>
      <c r="B39" s="186" t="s">
        <v>202</v>
      </c>
      <c r="C39" s="185">
        <v>52</v>
      </c>
      <c r="D39" s="181">
        <v>166</v>
      </c>
      <c r="E39" s="181">
        <v>107</v>
      </c>
      <c r="F39" s="182">
        <f t="shared" si="0"/>
        <v>2.0576923076923075</v>
      </c>
      <c r="G39" s="181">
        <v>107</v>
      </c>
      <c r="H39" s="181">
        <v>71</v>
      </c>
      <c r="I39" s="183">
        <v>0</v>
      </c>
      <c r="J39" s="183">
        <v>3</v>
      </c>
      <c r="K39" s="184">
        <f t="shared" si="1"/>
        <v>68</v>
      </c>
    </row>
    <row r="40" spans="1:11" x14ac:dyDescent="0.25">
      <c r="A40" s="173">
        <v>37</v>
      </c>
      <c r="B40" s="186" t="s">
        <v>203</v>
      </c>
      <c r="C40" s="185">
        <v>47</v>
      </c>
      <c r="D40" s="181">
        <v>119</v>
      </c>
      <c r="E40" s="181">
        <v>42</v>
      </c>
      <c r="F40" s="182">
        <f t="shared" si="0"/>
        <v>0.8936170212765957</v>
      </c>
      <c r="G40" s="181">
        <v>35</v>
      </c>
      <c r="H40" s="181">
        <v>74</v>
      </c>
      <c r="I40" s="183">
        <v>2</v>
      </c>
      <c r="J40" s="183">
        <v>6</v>
      </c>
      <c r="K40" s="184">
        <f t="shared" si="1"/>
        <v>66</v>
      </c>
    </row>
    <row r="41" spans="1:11" x14ac:dyDescent="0.25">
      <c r="A41" s="179">
        <v>38</v>
      </c>
      <c r="B41" s="186" t="s">
        <v>204</v>
      </c>
      <c r="C41" s="185">
        <v>46</v>
      </c>
      <c r="D41" s="181">
        <v>40</v>
      </c>
      <c r="E41" s="181">
        <v>23</v>
      </c>
      <c r="F41" s="182">
        <f t="shared" si="0"/>
        <v>0.5</v>
      </c>
      <c r="G41" s="181">
        <v>11</v>
      </c>
      <c r="H41" s="181">
        <v>30</v>
      </c>
      <c r="I41" s="183">
        <v>1</v>
      </c>
      <c r="J41" s="183">
        <v>0</v>
      </c>
      <c r="K41" s="184">
        <f t="shared" si="1"/>
        <v>29</v>
      </c>
    </row>
    <row r="42" spans="1:11" x14ac:dyDescent="0.25">
      <c r="A42" s="173">
        <v>39</v>
      </c>
      <c r="B42" s="186" t="s">
        <v>289</v>
      </c>
      <c r="C42" s="185">
        <v>68</v>
      </c>
      <c r="D42" s="181">
        <v>95</v>
      </c>
      <c r="E42" s="181">
        <v>23</v>
      </c>
      <c r="F42" s="182">
        <f t="shared" si="0"/>
        <v>0.33823529411764708</v>
      </c>
      <c r="G42" s="181">
        <v>23</v>
      </c>
      <c r="H42" s="181">
        <v>89</v>
      </c>
      <c r="I42" s="183">
        <v>4</v>
      </c>
      <c r="J42" s="183">
        <v>4</v>
      </c>
      <c r="K42" s="184">
        <f t="shared" si="1"/>
        <v>81</v>
      </c>
    </row>
    <row r="43" spans="1:11" x14ac:dyDescent="0.25">
      <c r="A43" s="179">
        <v>40</v>
      </c>
      <c r="B43" s="186" t="s">
        <v>205</v>
      </c>
      <c r="C43" s="185">
        <v>45</v>
      </c>
      <c r="D43" s="181">
        <v>129</v>
      </c>
      <c r="E43" s="181">
        <v>34</v>
      </c>
      <c r="F43" s="182">
        <f t="shared" si="0"/>
        <v>0.75555555555555554</v>
      </c>
      <c r="G43" s="181">
        <v>34</v>
      </c>
      <c r="H43" s="181">
        <v>143</v>
      </c>
      <c r="I43" s="183">
        <v>10</v>
      </c>
      <c r="J43" s="183">
        <v>6</v>
      </c>
      <c r="K43" s="184">
        <f t="shared" si="1"/>
        <v>127</v>
      </c>
    </row>
    <row r="44" spans="1:11" ht="15.75" thickBot="1" x14ac:dyDescent="0.3">
      <c r="A44" s="173">
        <v>41</v>
      </c>
      <c r="B44" s="188" t="s">
        <v>206</v>
      </c>
      <c r="C44" s="189">
        <v>117</v>
      </c>
      <c r="D44" s="190">
        <v>158</v>
      </c>
      <c r="E44" s="190">
        <v>16</v>
      </c>
      <c r="F44" s="191">
        <f t="shared" si="0"/>
        <v>0.13675213675213677</v>
      </c>
      <c r="G44" s="190">
        <v>16</v>
      </c>
      <c r="H44" s="190">
        <v>150</v>
      </c>
      <c r="I44" s="192">
        <v>2</v>
      </c>
      <c r="J44" s="192">
        <v>47</v>
      </c>
      <c r="K44" s="193">
        <f t="shared" si="1"/>
        <v>101</v>
      </c>
    </row>
    <row r="45" spans="1:11" ht="15.75" thickBot="1" x14ac:dyDescent="0.3">
      <c r="A45" s="310" t="s">
        <v>84</v>
      </c>
      <c r="B45" s="311"/>
      <c r="C45" s="194">
        <f>SUM(C4:C44)</f>
        <v>2000</v>
      </c>
      <c r="D45" s="194">
        <f>SUM(D4:D44)</f>
        <v>3059</v>
      </c>
      <c r="E45" s="194">
        <f>SUM(E4:E44)</f>
        <v>1022</v>
      </c>
      <c r="F45" s="195">
        <f t="shared" ref="F45" si="2">E45/C45</f>
        <v>0.51100000000000001</v>
      </c>
      <c r="G45" s="194">
        <f>SUM(G4:G44)</f>
        <v>890</v>
      </c>
      <c r="H45" s="194">
        <f>SUM(H4:H44)</f>
        <v>2590</v>
      </c>
      <c r="I45" s="194">
        <f>SUM(I4:I44)</f>
        <v>171</v>
      </c>
      <c r="J45" s="194">
        <f>SUM(J4:J44)</f>
        <v>201</v>
      </c>
      <c r="K45" s="196">
        <f>SUM(K4:K44)</f>
        <v>2218</v>
      </c>
    </row>
  </sheetData>
  <mergeCells count="11">
    <mergeCell ref="A1:K1"/>
    <mergeCell ref="A45:B45"/>
    <mergeCell ref="A2:A3"/>
    <mergeCell ref="B2:B3"/>
    <mergeCell ref="C2:C3"/>
    <mergeCell ref="D2:D3"/>
    <mergeCell ref="E2:E3"/>
    <mergeCell ref="F2:F3"/>
    <mergeCell ref="G2:G3"/>
    <mergeCell ref="H2:H3"/>
    <mergeCell ref="I2:K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9B81F-74D3-4462-BE08-F503054D7641}">
  <dimension ref="A1:K26"/>
  <sheetViews>
    <sheetView topLeftCell="A3" workbookViewId="0">
      <selection activeCell="A27" sqref="A27:XFD27"/>
    </sheetView>
  </sheetViews>
  <sheetFormatPr defaultRowHeight="15" x14ac:dyDescent="0.25"/>
  <cols>
    <col min="2" max="2" width="38.85546875" bestFit="1" customWidth="1"/>
    <col min="3" max="3" width="11.28515625" customWidth="1"/>
    <col min="4" max="4" width="18.7109375" customWidth="1"/>
    <col min="5" max="5" width="17.5703125" customWidth="1"/>
    <col min="6" max="6" width="23.28515625" customWidth="1"/>
    <col min="7" max="7" width="17.140625" customWidth="1"/>
    <col min="8" max="8" width="18.42578125" customWidth="1"/>
  </cols>
  <sheetData>
    <row r="1" spans="1:11" ht="26.25" customHeight="1" thickBot="1" x14ac:dyDescent="0.4">
      <c r="A1" s="323" t="s">
        <v>362</v>
      </c>
      <c r="B1" s="324"/>
      <c r="C1" s="324"/>
      <c r="D1" s="324"/>
      <c r="E1" s="324"/>
      <c r="F1" s="324"/>
      <c r="G1" s="324"/>
      <c r="H1" s="324"/>
      <c r="I1" s="324"/>
      <c r="J1" s="324"/>
      <c r="K1" s="325"/>
    </row>
    <row r="2" spans="1:11" ht="18.75" customHeight="1" x14ac:dyDescent="0.35">
      <c r="A2" s="319" t="s">
        <v>363</v>
      </c>
      <c r="B2" s="321" t="s">
        <v>274</v>
      </c>
      <c r="C2" s="321" t="s">
        <v>288</v>
      </c>
      <c r="D2" s="321" t="s">
        <v>303</v>
      </c>
      <c r="E2" s="321" t="s">
        <v>284</v>
      </c>
      <c r="F2" s="321" t="s">
        <v>364</v>
      </c>
      <c r="G2" s="321" t="s">
        <v>285</v>
      </c>
      <c r="H2" s="321" t="s">
        <v>304</v>
      </c>
      <c r="I2" s="326" t="s">
        <v>319</v>
      </c>
      <c r="J2" s="326"/>
      <c r="K2" s="327"/>
    </row>
    <row r="3" spans="1:11" ht="42.75" thickBot="1" x14ac:dyDescent="0.4">
      <c r="A3" s="320"/>
      <c r="B3" s="322"/>
      <c r="C3" s="322"/>
      <c r="D3" s="322"/>
      <c r="E3" s="322"/>
      <c r="F3" s="322"/>
      <c r="G3" s="322"/>
      <c r="H3" s="322"/>
      <c r="I3" s="197" t="s">
        <v>305</v>
      </c>
      <c r="J3" s="197" t="s">
        <v>306</v>
      </c>
      <c r="K3" s="198" t="s">
        <v>307</v>
      </c>
    </row>
    <row r="4" spans="1:11" ht="21" x14ac:dyDescent="0.35">
      <c r="A4" s="199">
        <v>1</v>
      </c>
      <c r="B4" s="200" t="s">
        <v>101</v>
      </c>
      <c r="C4" s="201">
        <v>369</v>
      </c>
      <c r="D4" s="201">
        <v>262</v>
      </c>
      <c r="E4" s="201">
        <v>60</v>
      </c>
      <c r="F4" s="202">
        <f t="shared" ref="F4:F22" si="0">E4/C4</f>
        <v>0.16260162601626016</v>
      </c>
      <c r="G4" s="201">
        <v>45</v>
      </c>
      <c r="H4" s="201">
        <v>197</v>
      </c>
      <c r="I4" s="201">
        <v>8</v>
      </c>
      <c r="J4" s="201">
        <v>109</v>
      </c>
      <c r="K4" s="203">
        <v>80</v>
      </c>
    </row>
    <row r="5" spans="1:11" ht="21" x14ac:dyDescent="0.35">
      <c r="A5" s="204">
        <v>2</v>
      </c>
      <c r="B5" s="205" t="s">
        <v>102</v>
      </c>
      <c r="C5" s="206">
        <v>116</v>
      </c>
      <c r="D5" s="206">
        <v>56</v>
      </c>
      <c r="E5" s="206">
        <v>13</v>
      </c>
      <c r="F5" s="207">
        <f t="shared" si="0"/>
        <v>0.11206896551724138</v>
      </c>
      <c r="G5" s="206">
        <v>6</v>
      </c>
      <c r="H5" s="206">
        <v>43</v>
      </c>
      <c r="I5" s="206">
        <v>0</v>
      </c>
      <c r="J5" s="206">
        <v>18</v>
      </c>
      <c r="K5" s="208">
        <v>25</v>
      </c>
    </row>
    <row r="6" spans="1:11" ht="21" x14ac:dyDescent="0.35">
      <c r="A6" s="199">
        <v>3</v>
      </c>
      <c r="B6" s="205" t="s">
        <v>103</v>
      </c>
      <c r="C6" s="206">
        <v>72</v>
      </c>
      <c r="D6" s="206">
        <v>9</v>
      </c>
      <c r="E6" s="206">
        <v>3</v>
      </c>
      <c r="F6" s="207">
        <f t="shared" si="0"/>
        <v>4.1666666666666664E-2</v>
      </c>
      <c r="G6" s="206">
        <v>2</v>
      </c>
      <c r="H6" s="206">
        <v>6</v>
      </c>
      <c r="I6" s="206">
        <v>0</v>
      </c>
      <c r="J6" s="206">
        <v>1</v>
      </c>
      <c r="K6" s="208">
        <v>5</v>
      </c>
    </row>
    <row r="7" spans="1:11" ht="21" x14ac:dyDescent="0.35">
      <c r="A7" s="204">
        <v>4</v>
      </c>
      <c r="B7" s="205" t="s">
        <v>104</v>
      </c>
      <c r="C7" s="206">
        <v>158</v>
      </c>
      <c r="D7" s="206">
        <v>111</v>
      </c>
      <c r="E7" s="206">
        <v>42</v>
      </c>
      <c r="F7" s="207">
        <f t="shared" si="0"/>
        <v>0.26582278481012656</v>
      </c>
      <c r="G7" s="206">
        <v>38</v>
      </c>
      <c r="H7" s="206">
        <v>58</v>
      </c>
      <c r="I7" s="206">
        <v>1</v>
      </c>
      <c r="J7" s="206">
        <v>31</v>
      </c>
      <c r="K7" s="208">
        <v>26</v>
      </c>
    </row>
    <row r="8" spans="1:11" ht="21" x14ac:dyDescent="0.35">
      <c r="A8" s="199">
        <v>5</v>
      </c>
      <c r="B8" s="205" t="s">
        <v>105</v>
      </c>
      <c r="C8" s="206">
        <v>110</v>
      </c>
      <c r="D8" s="206">
        <v>44</v>
      </c>
      <c r="E8" s="206">
        <v>2</v>
      </c>
      <c r="F8" s="207">
        <f t="shared" si="0"/>
        <v>1.8181818181818181E-2</v>
      </c>
      <c r="G8" s="206">
        <v>2</v>
      </c>
      <c r="H8" s="206">
        <v>36</v>
      </c>
      <c r="I8" s="206">
        <v>0</v>
      </c>
      <c r="J8" s="206">
        <v>19</v>
      </c>
      <c r="K8" s="208">
        <v>17</v>
      </c>
    </row>
    <row r="9" spans="1:11" ht="21" x14ac:dyDescent="0.35">
      <c r="A9" s="204">
        <v>6</v>
      </c>
      <c r="B9" s="205" t="s">
        <v>106</v>
      </c>
      <c r="C9" s="206">
        <v>96</v>
      </c>
      <c r="D9" s="206">
        <v>51</v>
      </c>
      <c r="E9" s="206">
        <v>5</v>
      </c>
      <c r="F9" s="207">
        <f t="shared" si="0"/>
        <v>5.2083333333333336E-2</v>
      </c>
      <c r="G9" s="206">
        <v>0</v>
      </c>
      <c r="H9" s="206">
        <v>44</v>
      </c>
      <c r="I9" s="206">
        <v>0</v>
      </c>
      <c r="J9" s="206">
        <v>1</v>
      </c>
      <c r="K9" s="208">
        <v>43</v>
      </c>
    </row>
    <row r="10" spans="1:11" ht="21" x14ac:dyDescent="0.35">
      <c r="A10" s="199">
        <v>7</v>
      </c>
      <c r="B10" s="205" t="s">
        <v>214</v>
      </c>
      <c r="C10" s="206">
        <v>71</v>
      </c>
      <c r="D10" s="206">
        <v>11</v>
      </c>
      <c r="E10" s="206">
        <v>0</v>
      </c>
      <c r="F10" s="207">
        <f t="shared" si="0"/>
        <v>0</v>
      </c>
      <c r="G10" s="206">
        <v>0</v>
      </c>
      <c r="H10" s="206">
        <v>10</v>
      </c>
      <c r="I10" s="206">
        <v>1</v>
      </c>
      <c r="J10" s="206">
        <v>4</v>
      </c>
      <c r="K10" s="208">
        <v>5</v>
      </c>
    </row>
    <row r="11" spans="1:11" ht="21" x14ac:dyDescent="0.35">
      <c r="A11" s="204">
        <v>8</v>
      </c>
      <c r="B11" s="205" t="s">
        <v>323</v>
      </c>
      <c r="C11" s="206">
        <v>56</v>
      </c>
      <c r="D11" s="206">
        <v>14</v>
      </c>
      <c r="E11" s="206">
        <v>2</v>
      </c>
      <c r="F11" s="207">
        <f t="shared" si="0"/>
        <v>3.5714285714285712E-2</v>
      </c>
      <c r="G11" s="206">
        <v>2</v>
      </c>
      <c r="H11" s="206">
        <v>12</v>
      </c>
      <c r="I11" s="206">
        <v>0</v>
      </c>
      <c r="J11" s="206">
        <v>4</v>
      </c>
      <c r="K11" s="208">
        <v>8</v>
      </c>
    </row>
    <row r="12" spans="1:11" ht="21" x14ac:dyDescent="0.35">
      <c r="A12" s="199">
        <v>9</v>
      </c>
      <c r="B12" s="205" t="s">
        <v>109</v>
      </c>
      <c r="C12" s="206">
        <v>322</v>
      </c>
      <c r="D12" s="206">
        <v>362</v>
      </c>
      <c r="E12" s="206">
        <v>30</v>
      </c>
      <c r="F12" s="207">
        <f t="shared" si="0"/>
        <v>9.3167701863354033E-2</v>
      </c>
      <c r="G12" s="206">
        <v>28</v>
      </c>
      <c r="H12" s="206">
        <v>295</v>
      </c>
      <c r="I12" s="206">
        <v>14</v>
      </c>
      <c r="J12" s="206">
        <v>70</v>
      </c>
      <c r="K12" s="208">
        <v>211</v>
      </c>
    </row>
    <row r="13" spans="1:11" ht="21" x14ac:dyDescent="0.35">
      <c r="A13" s="204">
        <v>10</v>
      </c>
      <c r="B13" s="205" t="s">
        <v>110</v>
      </c>
      <c r="C13" s="206">
        <v>504</v>
      </c>
      <c r="D13" s="206">
        <v>838</v>
      </c>
      <c r="E13" s="206">
        <v>121</v>
      </c>
      <c r="F13" s="207">
        <f t="shared" si="0"/>
        <v>0.24007936507936509</v>
      </c>
      <c r="G13" s="206">
        <v>120</v>
      </c>
      <c r="H13" s="206">
        <v>685</v>
      </c>
      <c r="I13" s="206">
        <v>35</v>
      </c>
      <c r="J13" s="206">
        <v>249</v>
      </c>
      <c r="K13" s="208">
        <v>401</v>
      </c>
    </row>
    <row r="14" spans="1:11" ht="21" x14ac:dyDescent="0.35">
      <c r="A14" s="199">
        <v>11</v>
      </c>
      <c r="B14" s="205" t="s">
        <v>111</v>
      </c>
      <c r="C14" s="206">
        <v>127</v>
      </c>
      <c r="D14" s="206">
        <v>156</v>
      </c>
      <c r="E14" s="206">
        <v>23</v>
      </c>
      <c r="F14" s="207">
        <f t="shared" si="0"/>
        <v>0.18110236220472442</v>
      </c>
      <c r="G14" s="206">
        <v>20</v>
      </c>
      <c r="H14" s="206">
        <v>115</v>
      </c>
      <c r="I14" s="206">
        <v>0</v>
      </c>
      <c r="J14" s="206">
        <v>62</v>
      </c>
      <c r="K14" s="208">
        <v>53</v>
      </c>
    </row>
    <row r="15" spans="1:11" ht="21" x14ac:dyDescent="0.35">
      <c r="A15" s="204">
        <v>12</v>
      </c>
      <c r="B15" s="205" t="s">
        <v>112</v>
      </c>
      <c r="C15" s="206">
        <v>173</v>
      </c>
      <c r="D15" s="206">
        <v>39</v>
      </c>
      <c r="E15" s="206">
        <v>5</v>
      </c>
      <c r="F15" s="207">
        <f t="shared" si="0"/>
        <v>2.8901734104046242E-2</v>
      </c>
      <c r="G15" s="206">
        <v>3</v>
      </c>
      <c r="H15" s="206">
        <v>28</v>
      </c>
      <c r="I15" s="206">
        <v>2</v>
      </c>
      <c r="J15" s="206">
        <v>12</v>
      </c>
      <c r="K15" s="208">
        <v>14</v>
      </c>
    </row>
    <row r="16" spans="1:11" ht="21" x14ac:dyDescent="0.35">
      <c r="A16" s="199">
        <v>13</v>
      </c>
      <c r="B16" s="205" t="s">
        <v>139</v>
      </c>
      <c r="C16" s="206">
        <v>597</v>
      </c>
      <c r="D16" s="206">
        <v>501</v>
      </c>
      <c r="E16" s="206">
        <v>197</v>
      </c>
      <c r="F16" s="207">
        <f t="shared" si="0"/>
        <v>0.32998324958123953</v>
      </c>
      <c r="G16" s="206">
        <v>165</v>
      </c>
      <c r="H16" s="206">
        <v>302</v>
      </c>
      <c r="I16" s="206">
        <v>1</v>
      </c>
      <c r="J16" s="206">
        <v>92</v>
      </c>
      <c r="K16" s="208">
        <v>209</v>
      </c>
    </row>
    <row r="17" spans="1:11" ht="21" x14ac:dyDescent="0.35">
      <c r="A17" s="204">
        <v>14</v>
      </c>
      <c r="B17" s="205" t="s">
        <v>216</v>
      </c>
      <c r="C17" s="206">
        <v>75</v>
      </c>
      <c r="D17" s="206">
        <v>2</v>
      </c>
      <c r="E17" s="206">
        <v>0</v>
      </c>
      <c r="F17" s="207">
        <f t="shared" si="0"/>
        <v>0</v>
      </c>
      <c r="G17" s="206">
        <v>0</v>
      </c>
      <c r="H17" s="206">
        <v>2</v>
      </c>
      <c r="I17" s="206">
        <v>0</v>
      </c>
      <c r="J17" s="206">
        <v>1</v>
      </c>
      <c r="K17" s="208">
        <v>1</v>
      </c>
    </row>
    <row r="18" spans="1:11" ht="21" x14ac:dyDescent="0.35">
      <c r="A18" s="199">
        <v>15</v>
      </c>
      <c r="B18" s="205" t="s">
        <v>223</v>
      </c>
      <c r="C18" s="206">
        <v>143</v>
      </c>
      <c r="D18" s="206">
        <v>20</v>
      </c>
      <c r="E18" s="206">
        <v>0</v>
      </c>
      <c r="F18" s="207">
        <f t="shared" si="0"/>
        <v>0</v>
      </c>
      <c r="G18" s="206">
        <v>0</v>
      </c>
      <c r="H18" s="206">
        <v>20</v>
      </c>
      <c r="I18" s="206">
        <v>0</v>
      </c>
      <c r="J18" s="206">
        <v>12</v>
      </c>
      <c r="K18" s="208">
        <v>8</v>
      </c>
    </row>
    <row r="19" spans="1:11" ht="21" x14ac:dyDescent="0.35">
      <c r="A19" s="204">
        <v>16</v>
      </c>
      <c r="B19" s="205" t="s">
        <v>224</v>
      </c>
      <c r="C19" s="206">
        <v>156</v>
      </c>
      <c r="D19" s="206">
        <v>31</v>
      </c>
      <c r="E19" s="206">
        <v>0</v>
      </c>
      <c r="F19" s="207">
        <f t="shared" si="0"/>
        <v>0</v>
      </c>
      <c r="G19" s="206">
        <v>1</v>
      </c>
      <c r="H19" s="206">
        <v>30</v>
      </c>
      <c r="I19" s="206">
        <v>0</v>
      </c>
      <c r="J19" s="206">
        <v>0</v>
      </c>
      <c r="K19" s="208">
        <v>30</v>
      </c>
    </row>
    <row r="20" spans="1:11" ht="21" x14ac:dyDescent="0.35">
      <c r="A20" s="199">
        <v>17</v>
      </c>
      <c r="B20" s="205" t="s">
        <v>225</v>
      </c>
      <c r="C20" s="206">
        <v>45</v>
      </c>
      <c r="D20" s="206">
        <v>231</v>
      </c>
      <c r="E20" s="206">
        <v>227</v>
      </c>
      <c r="F20" s="207">
        <f t="shared" si="0"/>
        <v>5.0444444444444443</v>
      </c>
      <c r="G20" s="206">
        <v>226</v>
      </c>
      <c r="H20" s="206">
        <v>1</v>
      </c>
      <c r="I20" s="206">
        <v>0</v>
      </c>
      <c r="J20" s="206">
        <v>0</v>
      </c>
      <c r="K20" s="208">
        <v>1</v>
      </c>
    </row>
    <row r="21" spans="1:11" ht="21" x14ac:dyDescent="0.35">
      <c r="A21" s="204">
        <v>18</v>
      </c>
      <c r="B21" s="209" t="s">
        <v>235</v>
      </c>
      <c r="C21" s="210">
        <v>24</v>
      </c>
      <c r="D21" s="210">
        <v>1</v>
      </c>
      <c r="E21" s="210">
        <v>0</v>
      </c>
      <c r="F21" s="211">
        <f t="shared" si="0"/>
        <v>0</v>
      </c>
      <c r="G21" s="210">
        <v>0</v>
      </c>
      <c r="H21" s="210">
        <v>1</v>
      </c>
      <c r="I21" s="210">
        <v>0</v>
      </c>
      <c r="J21" s="210">
        <v>0</v>
      </c>
      <c r="K21" s="212">
        <v>1</v>
      </c>
    </row>
    <row r="22" spans="1:11" ht="21" x14ac:dyDescent="0.35">
      <c r="A22" s="199">
        <v>19</v>
      </c>
      <c r="B22" s="205" t="s">
        <v>244</v>
      </c>
      <c r="C22" s="206">
        <v>23</v>
      </c>
      <c r="D22" s="206">
        <v>282</v>
      </c>
      <c r="E22" s="206">
        <v>203</v>
      </c>
      <c r="F22" s="207">
        <f t="shared" si="0"/>
        <v>8.8260869565217384</v>
      </c>
      <c r="G22" s="206">
        <v>202</v>
      </c>
      <c r="H22" s="206">
        <v>79</v>
      </c>
      <c r="I22" s="206">
        <v>0</v>
      </c>
      <c r="J22" s="206">
        <v>10</v>
      </c>
      <c r="K22" s="208">
        <v>69</v>
      </c>
    </row>
    <row r="23" spans="1:11" ht="21" x14ac:dyDescent="0.35">
      <c r="A23" s="204">
        <v>20</v>
      </c>
      <c r="B23" s="205" t="s">
        <v>322</v>
      </c>
      <c r="C23" s="206">
        <v>0</v>
      </c>
      <c r="D23" s="206">
        <v>81</v>
      </c>
      <c r="E23" s="206">
        <v>81</v>
      </c>
      <c r="F23" s="207">
        <v>1</v>
      </c>
      <c r="G23" s="206">
        <v>81</v>
      </c>
      <c r="H23" s="206">
        <v>0</v>
      </c>
      <c r="I23" s="206">
        <v>0</v>
      </c>
      <c r="J23" s="206">
        <v>0</v>
      </c>
      <c r="K23" s="208">
        <v>0</v>
      </c>
    </row>
    <row r="24" spans="1:11" ht="21" x14ac:dyDescent="0.35">
      <c r="A24" s="199">
        <v>21</v>
      </c>
      <c r="B24" s="205" t="s">
        <v>248</v>
      </c>
      <c r="C24" s="206">
        <v>59</v>
      </c>
      <c r="D24" s="206">
        <v>88</v>
      </c>
      <c r="E24" s="206">
        <v>20</v>
      </c>
      <c r="F24" s="207">
        <f>E24/C24</f>
        <v>0.33898305084745761</v>
      </c>
      <c r="G24" s="206">
        <v>20</v>
      </c>
      <c r="H24" s="206">
        <v>68</v>
      </c>
      <c r="I24" s="206">
        <v>0</v>
      </c>
      <c r="J24" s="206">
        <v>8</v>
      </c>
      <c r="K24" s="208">
        <v>60</v>
      </c>
    </row>
    <row r="25" spans="1:11" ht="21.75" thickBot="1" x14ac:dyDescent="0.4">
      <c r="A25" s="204">
        <v>22</v>
      </c>
      <c r="B25" s="205" t="s">
        <v>250</v>
      </c>
      <c r="C25" s="206">
        <v>2</v>
      </c>
      <c r="D25" s="206">
        <v>1</v>
      </c>
      <c r="E25" s="206">
        <v>0</v>
      </c>
      <c r="F25" s="207">
        <f>E25/C25</f>
        <v>0</v>
      </c>
      <c r="G25" s="206">
        <v>0</v>
      </c>
      <c r="H25" s="206">
        <v>1</v>
      </c>
      <c r="I25" s="206">
        <v>0</v>
      </c>
      <c r="J25" s="206">
        <v>0</v>
      </c>
      <c r="K25" s="208">
        <v>1</v>
      </c>
    </row>
    <row r="26" spans="1:11" ht="21.75" thickBot="1" x14ac:dyDescent="0.3">
      <c r="A26" s="317" t="s">
        <v>84</v>
      </c>
      <c r="B26" s="318"/>
      <c r="C26" s="213">
        <v>3400</v>
      </c>
      <c r="D26" s="213">
        <f>SUM(D4:D25)</f>
        <v>3191</v>
      </c>
      <c r="E26" s="213">
        <f>SUM(E4:E25)</f>
        <v>1034</v>
      </c>
      <c r="F26" s="214">
        <f>E26/C26</f>
        <v>0.30411764705882355</v>
      </c>
      <c r="G26" s="213">
        <f>SUM(G4:G25)</f>
        <v>961</v>
      </c>
      <c r="H26" s="213">
        <f>SUM(H4:H25)</f>
        <v>2033</v>
      </c>
      <c r="I26" s="213">
        <f>SUM(I4:I25)</f>
        <v>62</v>
      </c>
      <c r="J26" s="213">
        <f>SUM(J4:J25)</f>
        <v>703</v>
      </c>
      <c r="K26" s="215">
        <f>SUM(K4:K25)</f>
        <v>1268</v>
      </c>
    </row>
  </sheetData>
  <mergeCells count="11">
    <mergeCell ref="E2:E3"/>
    <mergeCell ref="F2:F3"/>
    <mergeCell ref="G2:G3"/>
    <mergeCell ref="A1:K1"/>
    <mergeCell ref="H2:H3"/>
    <mergeCell ref="I2:K2"/>
    <mergeCell ref="A26:B26"/>
    <mergeCell ref="A2:A3"/>
    <mergeCell ref="B2:B3"/>
    <mergeCell ref="C2:C3"/>
    <mergeCell ref="D2:D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B3EA6-26B8-430A-BB1D-639D61197948}">
  <dimension ref="A1:J45"/>
  <sheetViews>
    <sheetView workbookViewId="0">
      <selection sqref="A1:J45"/>
    </sheetView>
  </sheetViews>
  <sheetFormatPr defaultRowHeight="15" x14ac:dyDescent="0.25"/>
  <cols>
    <col min="2" max="2" width="25.5703125" bestFit="1" customWidth="1"/>
    <col min="3" max="3" width="8.140625" bestFit="1" customWidth="1"/>
    <col min="4" max="4" width="13.42578125" customWidth="1"/>
    <col min="5" max="5" width="12.140625" customWidth="1"/>
    <col min="6" max="6" width="12.42578125" customWidth="1"/>
    <col min="7" max="7" width="16.7109375" customWidth="1"/>
    <col min="8" max="10" width="9.42578125" bestFit="1" customWidth="1"/>
  </cols>
  <sheetData>
    <row r="1" spans="1:10" ht="23.25" customHeight="1" x14ac:dyDescent="0.35">
      <c r="A1" s="224" t="s">
        <v>362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0" ht="15.75" customHeight="1" x14ac:dyDescent="0.25">
      <c r="A2" s="225" t="s">
        <v>363</v>
      </c>
      <c r="B2" s="225" t="s">
        <v>318</v>
      </c>
      <c r="C2" s="226" t="s">
        <v>288</v>
      </c>
      <c r="D2" s="225" t="s">
        <v>303</v>
      </c>
      <c r="E2" s="226" t="s">
        <v>284</v>
      </c>
      <c r="F2" s="226" t="s">
        <v>285</v>
      </c>
      <c r="G2" s="225" t="s">
        <v>304</v>
      </c>
      <c r="H2" s="226" t="s">
        <v>319</v>
      </c>
      <c r="I2" s="226"/>
      <c r="J2" s="226"/>
    </row>
    <row r="3" spans="1:10" ht="34.5" customHeight="1" x14ac:dyDescent="0.25">
      <c r="A3" s="225"/>
      <c r="B3" s="225"/>
      <c r="C3" s="226"/>
      <c r="D3" s="225"/>
      <c r="E3" s="226"/>
      <c r="F3" s="226"/>
      <c r="G3" s="225"/>
      <c r="H3" s="216" t="s">
        <v>305</v>
      </c>
      <c r="I3" s="216" t="s">
        <v>306</v>
      </c>
      <c r="J3" s="216" t="s">
        <v>307</v>
      </c>
    </row>
    <row r="4" spans="1:10" ht="15.75" x14ac:dyDescent="0.25">
      <c r="A4" s="43">
        <v>1</v>
      </c>
      <c r="B4" s="58" t="s">
        <v>160</v>
      </c>
      <c r="C4" s="217">
        <v>60</v>
      </c>
      <c r="D4" s="218">
        <v>66</v>
      </c>
      <c r="E4" s="218">
        <v>1</v>
      </c>
      <c r="F4" s="60">
        <v>0</v>
      </c>
      <c r="G4" s="219">
        <v>65</v>
      </c>
      <c r="H4" s="220">
        <v>0</v>
      </c>
      <c r="I4" s="220">
        <v>0</v>
      </c>
      <c r="J4" s="220">
        <v>65</v>
      </c>
    </row>
    <row r="5" spans="1:10" ht="15.75" x14ac:dyDescent="0.25">
      <c r="A5" s="43">
        <v>2</v>
      </c>
      <c r="B5" s="58" t="s">
        <v>162</v>
      </c>
      <c r="C5" s="217">
        <v>40</v>
      </c>
      <c r="D5" s="218">
        <v>46</v>
      </c>
      <c r="E5" s="218">
        <v>16</v>
      </c>
      <c r="F5" s="60">
        <v>16</v>
      </c>
      <c r="G5" s="219">
        <v>30</v>
      </c>
      <c r="H5" s="220">
        <v>0</v>
      </c>
      <c r="I5" s="220">
        <v>10</v>
      </c>
      <c r="J5" s="220">
        <v>20</v>
      </c>
    </row>
    <row r="6" spans="1:10" ht="15.75" x14ac:dyDescent="0.25">
      <c r="A6" s="43">
        <v>3</v>
      </c>
      <c r="B6" s="58" t="s">
        <v>320</v>
      </c>
      <c r="C6" s="217">
        <v>40</v>
      </c>
      <c r="D6" s="218">
        <v>0</v>
      </c>
      <c r="E6" s="218">
        <v>0</v>
      </c>
      <c r="F6" s="60">
        <v>0</v>
      </c>
      <c r="G6" s="219">
        <v>0</v>
      </c>
      <c r="H6" s="220">
        <v>0</v>
      </c>
      <c r="I6" s="220">
        <v>0</v>
      </c>
      <c r="J6" s="220">
        <v>0</v>
      </c>
    </row>
    <row r="7" spans="1:10" ht="15.75" x14ac:dyDescent="0.25">
      <c r="A7" s="43">
        <v>4</v>
      </c>
      <c r="B7" s="58" t="s">
        <v>166</v>
      </c>
      <c r="C7" s="217">
        <v>60</v>
      </c>
      <c r="D7" s="218">
        <v>15</v>
      </c>
      <c r="E7" s="218">
        <v>0</v>
      </c>
      <c r="F7" s="60">
        <v>0</v>
      </c>
      <c r="G7" s="219">
        <v>15</v>
      </c>
      <c r="H7" s="220">
        <v>0</v>
      </c>
      <c r="I7" s="220">
        <v>15</v>
      </c>
      <c r="J7" s="220">
        <v>0</v>
      </c>
    </row>
    <row r="8" spans="1:10" ht="15.75" x14ac:dyDescent="0.25">
      <c r="A8" s="43">
        <v>5</v>
      </c>
      <c r="B8" s="58" t="s">
        <v>167</v>
      </c>
      <c r="C8" s="217">
        <v>50</v>
      </c>
      <c r="D8" s="218">
        <v>28</v>
      </c>
      <c r="E8" s="218">
        <v>4</v>
      </c>
      <c r="F8" s="60">
        <v>1</v>
      </c>
      <c r="G8" s="219">
        <v>24</v>
      </c>
      <c r="H8" s="220">
        <v>0</v>
      </c>
      <c r="I8" s="220">
        <v>4</v>
      </c>
      <c r="J8" s="220">
        <v>20</v>
      </c>
    </row>
    <row r="9" spans="1:10" ht="15.75" x14ac:dyDescent="0.25">
      <c r="A9" s="43">
        <v>6</v>
      </c>
      <c r="B9" s="58" t="s">
        <v>169</v>
      </c>
      <c r="C9" s="217">
        <v>80</v>
      </c>
      <c r="D9" s="218">
        <v>0</v>
      </c>
      <c r="E9" s="218">
        <v>0</v>
      </c>
      <c r="F9" s="60">
        <v>0</v>
      </c>
      <c r="G9" s="219">
        <v>0</v>
      </c>
      <c r="H9" s="220">
        <v>0</v>
      </c>
      <c r="I9" s="220">
        <v>0</v>
      </c>
      <c r="J9" s="220">
        <v>0</v>
      </c>
    </row>
    <row r="10" spans="1:10" ht="15.75" x14ac:dyDescent="0.25">
      <c r="A10" s="43">
        <v>7</v>
      </c>
      <c r="B10" s="58" t="s">
        <v>170</v>
      </c>
      <c r="C10" s="217">
        <v>20</v>
      </c>
      <c r="D10" s="218">
        <v>0</v>
      </c>
      <c r="E10" s="218">
        <v>0</v>
      </c>
      <c r="F10" s="60">
        <v>0</v>
      </c>
      <c r="G10" s="219">
        <v>0</v>
      </c>
      <c r="H10" s="220">
        <v>0</v>
      </c>
      <c r="I10" s="220">
        <v>0</v>
      </c>
      <c r="J10" s="220">
        <v>0</v>
      </c>
    </row>
    <row r="11" spans="1:10" ht="15.75" x14ac:dyDescent="0.25">
      <c r="A11" s="43">
        <v>8</v>
      </c>
      <c r="B11" s="58" t="s">
        <v>171</v>
      </c>
      <c r="C11" s="217">
        <v>60</v>
      </c>
      <c r="D11" s="218">
        <v>21</v>
      </c>
      <c r="E11" s="218">
        <v>0</v>
      </c>
      <c r="F11" s="60">
        <v>0</v>
      </c>
      <c r="G11" s="219">
        <v>21</v>
      </c>
      <c r="H11" s="220">
        <v>0</v>
      </c>
      <c r="I11" s="220">
        <v>21</v>
      </c>
      <c r="J11" s="220">
        <v>0</v>
      </c>
    </row>
    <row r="12" spans="1:10" ht="15.75" x14ac:dyDescent="0.25">
      <c r="A12" s="43">
        <v>9</v>
      </c>
      <c r="B12" s="58" t="s">
        <v>172</v>
      </c>
      <c r="C12" s="217">
        <v>90</v>
      </c>
      <c r="D12" s="218">
        <v>35</v>
      </c>
      <c r="E12" s="218">
        <v>12</v>
      </c>
      <c r="F12" s="60">
        <v>1</v>
      </c>
      <c r="G12" s="219">
        <v>22</v>
      </c>
      <c r="H12" s="220">
        <v>0</v>
      </c>
      <c r="I12" s="220">
        <v>0</v>
      </c>
      <c r="J12" s="220">
        <v>22</v>
      </c>
    </row>
    <row r="13" spans="1:10" ht="15.75" x14ac:dyDescent="0.25">
      <c r="A13" s="43">
        <v>10</v>
      </c>
      <c r="B13" s="58" t="s">
        <v>173</v>
      </c>
      <c r="C13" s="217">
        <v>80</v>
      </c>
      <c r="D13" s="218">
        <v>96</v>
      </c>
      <c r="E13" s="218">
        <v>25</v>
      </c>
      <c r="F13" s="60">
        <v>25</v>
      </c>
      <c r="G13" s="219">
        <v>64</v>
      </c>
      <c r="H13" s="220">
        <v>0</v>
      </c>
      <c r="I13" s="220">
        <v>25</v>
      </c>
      <c r="J13" s="220">
        <v>39</v>
      </c>
    </row>
    <row r="14" spans="1:10" ht="15.75" x14ac:dyDescent="0.25">
      <c r="A14" s="43">
        <v>11</v>
      </c>
      <c r="B14" s="58" t="s">
        <v>174</v>
      </c>
      <c r="C14" s="217">
        <v>60</v>
      </c>
      <c r="D14" s="218">
        <v>23</v>
      </c>
      <c r="E14" s="220">
        <v>23</v>
      </c>
      <c r="F14" s="60">
        <v>0</v>
      </c>
      <c r="G14" s="219">
        <v>23</v>
      </c>
      <c r="H14" s="220">
        <v>0</v>
      </c>
      <c r="I14" s="220">
        <v>0</v>
      </c>
      <c r="J14" s="220">
        <v>23</v>
      </c>
    </row>
    <row r="15" spans="1:10" ht="15.75" x14ac:dyDescent="0.25">
      <c r="A15" s="43">
        <v>12</v>
      </c>
      <c r="B15" s="58" t="s">
        <v>175</v>
      </c>
      <c r="C15" s="217">
        <v>60</v>
      </c>
      <c r="D15" s="218">
        <v>11</v>
      </c>
      <c r="E15" s="220">
        <v>5</v>
      </c>
      <c r="F15" s="60">
        <v>5</v>
      </c>
      <c r="G15" s="219">
        <v>6</v>
      </c>
      <c r="H15" s="220">
        <v>0</v>
      </c>
      <c r="I15" s="220">
        <v>6</v>
      </c>
      <c r="J15" s="220">
        <v>0</v>
      </c>
    </row>
    <row r="16" spans="1:10" ht="15.75" x14ac:dyDescent="0.25">
      <c r="A16" s="43">
        <v>13</v>
      </c>
      <c r="B16" s="58" t="s">
        <v>176</v>
      </c>
      <c r="C16" s="217">
        <v>50</v>
      </c>
      <c r="D16" s="218">
        <v>41</v>
      </c>
      <c r="E16" s="218">
        <v>0</v>
      </c>
      <c r="F16" s="60">
        <v>0</v>
      </c>
      <c r="G16" s="219">
        <v>41</v>
      </c>
      <c r="H16" s="220">
        <v>0</v>
      </c>
      <c r="I16" s="220">
        <v>10</v>
      </c>
      <c r="J16" s="220">
        <v>31</v>
      </c>
    </row>
    <row r="17" spans="1:10" ht="15.75" x14ac:dyDescent="0.25">
      <c r="A17" s="43">
        <v>14</v>
      </c>
      <c r="B17" s="58" t="s">
        <v>177</v>
      </c>
      <c r="C17" s="217">
        <v>90</v>
      </c>
      <c r="D17" s="218">
        <v>27</v>
      </c>
      <c r="E17" s="218">
        <v>2</v>
      </c>
      <c r="F17" s="60">
        <v>0</v>
      </c>
      <c r="G17" s="219">
        <v>25</v>
      </c>
      <c r="H17" s="220">
        <v>0</v>
      </c>
      <c r="I17" s="220">
        <v>0</v>
      </c>
      <c r="J17" s="220">
        <v>25</v>
      </c>
    </row>
    <row r="18" spans="1:10" ht="15.75" x14ac:dyDescent="0.25">
      <c r="A18" s="43">
        <v>15</v>
      </c>
      <c r="B18" s="58" t="s">
        <v>179</v>
      </c>
      <c r="C18" s="217">
        <v>30</v>
      </c>
      <c r="D18" s="218">
        <v>0</v>
      </c>
      <c r="E18" s="218">
        <v>0</v>
      </c>
      <c r="F18" s="60">
        <v>0</v>
      </c>
      <c r="G18" s="219">
        <v>0</v>
      </c>
      <c r="H18" s="220">
        <v>0</v>
      </c>
      <c r="I18" s="220">
        <v>0</v>
      </c>
      <c r="J18" s="220">
        <v>0</v>
      </c>
    </row>
    <row r="19" spans="1:10" ht="15.75" x14ac:dyDescent="0.25">
      <c r="A19" s="43">
        <v>16</v>
      </c>
      <c r="B19" s="58" t="s">
        <v>180</v>
      </c>
      <c r="C19" s="217">
        <v>60</v>
      </c>
      <c r="D19" s="218">
        <v>45</v>
      </c>
      <c r="E19" s="220">
        <v>2</v>
      </c>
      <c r="F19" s="60">
        <v>1</v>
      </c>
      <c r="G19" s="219">
        <v>38</v>
      </c>
      <c r="H19" s="220">
        <v>0</v>
      </c>
      <c r="I19" s="220">
        <v>16</v>
      </c>
      <c r="J19" s="220">
        <v>22</v>
      </c>
    </row>
    <row r="20" spans="1:10" ht="15.75" x14ac:dyDescent="0.25">
      <c r="A20" s="43">
        <v>17</v>
      </c>
      <c r="B20" s="58" t="s">
        <v>181</v>
      </c>
      <c r="C20" s="217">
        <v>30</v>
      </c>
      <c r="D20" s="218">
        <v>0</v>
      </c>
      <c r="E20" s="218">
        <v>0</v>
      </c>
      <c r="F20" s="60">
        <v>0</v>
      </c>
      <c r="G20" s="219">
        <v>0</v>
      </c>
      <c r="H20" s="220">
        <v>0</v>
      </c>
      <c r="I20" s="220">
        <v>0</v>
      </c>
      <c r="J20" s="220">
        <v>0</v>
      </c>
    </row>
    <row r="21" spans="1:10" ht="15.75" x14ac:dyDescent="0.25">
      <c r="A21" s="43">
        <v>18</v>
      </c>
      <c r="B21" s="58" t="s">
        <v>182</v>
      </c>
      <c r="C21" s="217">
        <v>50</v>
      </c>
      <c r="D21" s="218">
        <v>15</v>
      </c>
      <c r="E21" s="218">
        <v>4</v>
      </c>
      <c r="F21" s="60">
        <v>0</v>
      </c>
      <c r="G21" s="219">
        <v>11</v>
      </c>
      <c r="H21" s="220">
        <v>1</v>
      </c>
      <c r="I21" s="220">
        <v>10</v>
      </c>
      <c r="J21" s="220">
        <v>0</v>
      </c>
    </row>
    <row r="22" spans="1:10" ht="15.75" x14ac:dyDescent="0.25">
      <c r="A22" s="43">
        <v>19</v>
      </c>
      <c r="B22" s="58" t="s">
        <v>184</v>
      </c>
      <c r="C22" s="217">
        <v>80</v>
      </c>
      <c r="D22" s="218">
        <v>258</v>
      </c>
      <c r="E22" s="220">
        <v>38</v>
      </c>
      <c r="F22" s="60">
        <v>38</v>
      </c>
      <c r="G22" s="219">
        <v>207</v>
      </c>
      <c r="H22" s="220">
        <v>1</v>
      </c>
      <c r="I22" s="220">
        <v>77</v>
      </c>
      <c r="J22" s="220">
        <v>129</v>
      </c>
    </row>
    <row r="23" spans="1:10" ht="15.75" x14ac:dyDescent="0.25">
      <c r="A23" s="43">
        <v>20</v>
      </c>
      <c r="B23" s="58" t="s">
        <v>185</v>
      </c>
      <c r="C23" s="217">
        <v>490</v>
      </c>
      <c r="D23" s="218">
        <v>196</v>
      </c>
      <c r="E23" s="218">
        <v>1</v>
      </c>
      <c r="F23" s="60">
        <v>1</v>
      </c>
      <c r="G23" s="219">
        <v>195</v>
      </c>
      <c r="H23" s="220">
        <v>0</v>
      </c>
      <c r="I23" s="220">
        <v>54</v>
      </c>
      <c r="J23" s="220">
        <v>141</v>
      </c>
    </row>
    <row r="24" spans="1:10" ht="15.75" x14ac:dyDescent="0.25">
      <c r="A24" s="43">
        <v>21</v>
      </c>
      <c r="B24" s="58" t="s">
        <v>186</v>
      </c>
      <c r="C24" s="217">
        <v>80</v>
      </c>
      <c r="D24" s="218">
        <v>0</v>
      </c>
      <c r="E24" s="218">
        <v>0</v>
      </c>
      <c r="F24" s="60">
        <v>0</v>
      </c>
      <c r="G24" s="219">
        <v>0</v>
      </c>
      <c r="H24" s="220">
        <v>0</v>
      </c>
      <c r="I24" s="220">
        <v>0</v>
      </c>
      <c r="J24" s="220">
        <v>0</v>
      </c>
    </row>
    <row r="25" spans="1:10" ht="15.75" x14ac:dyDescent="0.25">
      <c r="A25" s="43">
        <v>22</v>
      </c>
      <c r="B25" s="58" t="s">
        <v>187</v>
      </c>
      <c r="C25" s="217">
        <v>60</v>
      </c>
      <c r="D25" s="218">
        <v>58</v>
      </c>
      <c r="E25" s="220">
        <v>1</v>
      </c>
      <c r="F25" s="60">
        <v>1</v>
      </c>
      <c r="G25" s="219">
        <v>52</v>
      </c>
      <c r="H25" s="220">
        <v>25</v>
      </c>
      <c r="I25" s="220">
        <v>25</v>
      </c>
      <c r="J25" s="220">
        <v>2</v>
      </c>
    </row>
    <row r="26" spans="1:10" ht="15.75" x14ac:dyDescent="0.25">
      <c r="A26" s="43">
        <v>23</v>
      </c>
      <c r="B26" s="58" t="s">
        <v>188</v>
      </c>
      <c r="C26" s="217">
        <v>60</v>
      </c>
      <c r="D26" s="218">
        <v>60</v>
      </c>
      <c r="E26" s="220">
        <v>7</v>
      </c>
      <c r="F26" s="60">
        <v>7</v>
      </c>
      <c r="G26" s="219">
        <v>23</v>
      </c>
      <c r="H26" s="220">
        <v>0</v>
      </c>
      <c r="I26" s="220">
        <v>9</v>
      </c>
      <c r="J26" s="220">
        <v>14</v>
      </c>
    </row>
    <row r="27" spans="1:10" ht="15.75" x14ac:dyDescent="0.25">
      <c r="A27" s="43">
        <v>24</v>
      </c>
      <c r="B27" s="58" t="s">
        <v>189</v>
      </c>
      <c r="C27" s="217">
        <v>60</v>
      </c>
      <c r="D27" s="218">
        <v>115</v>
      </c>
      <c r="E27" s="220">
        <v>3</v>
      </c>
      <c r="F27" s="60">
        <v>3</v>
      </c>
      <c r="G27" s="219">
        <v>112</v>
      </c>
      <c r="H27" s="220">
        <v>0</v>
      </c>
      <c r="I27" s="220">
        <v>35</v>
      </c>
      <c r="J27" s="220">
        <v>77</v>
      </c>
    </row>
    <row r="28" spans="1:10" ht="15.75" x14ac:dyDescent="0.25">
      <c r="A28" s="43">
        <v>25</v>
      </c>
      <c r="B28" s="58" t="s">
        <v>190</v>
      </c>
      <c r="C28" s="217">
        <v>60</v>
      </c>
      <c r="D28" s="218">
        <v>136</v>
      </c>
      <c r="E28" s="220">
        <v>26</v>
      </c>
      <c r="F28" s="60">
        <v>26</v>
      </c>
      <c r="G28" s="219">
        <v>110</v>
      </c>
      <c r="H28" s="220">
        <v>0</v>
      </c>
      <c r="I28" s="220">
        <v>50</v>
      </c>
      <c r="J28" s="220">
        <v>60</v>
      </c>
    </row>
    <row r="29" spans="1:10" ht="15.75" x14ac:dyDescent="0.25">
      <c r="A29" s="43">
        <v>26</v>
      </c>
      <c r="B29" s="58" t="s">
        <v>192</v>
      </c>
      <c r="C29" s="217">
        <v>60</v>
      </c>
      <c r="D29" s="218">
        <v>0</v>
      </c>
      <c r="E29" s="218">
        <v>0</v>
      </c>
      <c r="F29" s="60">
        <v>0</v>
      </c>
      <c r="G29" s="219">
        <v>0</v>
      </c>
      <c r="H29" s="220">
        <v>0</v>
      </c>
      <c r="I29" s="220">
        <v>0</v>
      </c>
      <c r="J29" s="220">
        <v>0</v>
      </c>
    </row>
    <row r="30" spans="1:10" ht="15.75" x14ac:dyDescent="0.25">
      <c r="A30" s="43">
        <v>27</v>
      </c>
      <c r="B30" s="58" t="s">
        <v>193</v>
      </c>
      <c r="C30" s="217">
        <v>15</v>
      </c>
      <c r="D30" s="218">
        <v>0</v>
      </c>
      <c r="E30" s="218">
        <v>0</v>
      </c>
      <c r="F30" s="60">
        <v>0</v>
      </c>
      <c r="G30" s="219">
        <v>0</v>
      </c>
      <c r="H30" s="220">
        <v>0</v>
      </c>
      <c r="I30" s="220">
        <v>0</v>
      </c>
      <c r="J30" s="220">
        <v>0</v>
      </c>
    </row>
    <row r="31" spans="1:10" ht="15.75" x14ac:dyDescent="0.25">
      <c r="A31" s="43">
        <v>28</v>
      </c>
      <c r="B31" s="221" t="s">
        <v>194</v>
      </c>
      <c r="C31" s="217">
        <v>60</v>
      </c>
      <c r="D31" s="218">
        <v>10</v>
      </c>
      <c r="E31" s="218">
        <v>8</v>
      </c>
      <c r="F31" s="60">
        <v>8</v>
      </c>
      <c r="G31" s="219">
        <v>2</v>
      </c>
      <c r="H31" s="220">
        <v>0</v>
      </c>
      <c r="I31" s="220">
        <v>0</v>
      </c>
      <c r="J31" s="220">
        <v>2</v>
      </c>
    </row>
    <row r="32" spans="1:10" ht="15.75" x14ac:dyDescent="0.25">
      <c r="A32" s="43">
        <v>29</v>
      </c>
      <c r="B32" s="221" t="s">
        <v>290</v>
      </c>
      <c r="C32" s="217">
        <v>15</v>
      </c>
      <c r="D32" s="218">
        <v>0</v>
      </c>
      <c r="E32" s="218">
        <v>0</v>
      </c>
      <c r="F32" s="60">
        <v>0</v>
      </c>
      <c r="G32" s="219">
        <v>0</v>
      </c>
      <c r="H32" s="220">
        <v>0</v>
      </c>
      <c r="I32" s="220">
        <v>0</v>
      </c>
      <c r="J32" s="220">
        <v>0</v>
      </c>
    </row>
    <row r="33" spans="1:10" ht="15.75" x14ac:dyDescent="0.25">
      <c r="A33" s="43">
        <v>30</v>
      </c>
      <c r="B33" s="221" t="s">
        <v>196</v>
      </c>
      <c r="C33" s="217">
        <v>50</v>
      </c>
      <c r="D33" s="218">
        <v>42</v>
      </c>
      <c r="E33" s="220">
        <v>0</v>
      </c>
      <c r="F33" s="60">
        <v>0</v>
      </c>
      <c r="G33" s="219">
        <v>42</v>
      </c>
      <c r="H33" s="220">
        <v>0</v>
      </c>
      <c r="I33" s="220">
        <v>4</v>
      </c>
      <c r="J33" s="220">
        <v>38</v>
      </c>
    </row>
    <row r="34" spans="1:10" ht="15.75" x14ac:dyDescent="0.25">
      <c r="A34" s="43">
        <v>31</v>
      </c>
      <c r="B34" s="221" t="s">
        <v>197</v>
      </c>
      <c r="C34" s="217">
        <v>60</v>
      </c>
      <c r="D34" s="218">
        <v>52</v>
      </c>
      <c r="E34" s="220">
        <v>0</v>
      </c>
      <c r="F34" s="60">
        <v>0</v>
      </c>
      <c r="G34" s="219">
        <v>51</v>
      </c>
      <c r="H34" s="220">
        <v>0</v>
      </c>
      <c r="I34" s="220">
        <v>18</v>
      </c>
      <c r="J34" s="220">
        <v>33</v>
      </c>
    </row>
    <row r="35" spans="1:10" ht="15.75" x14ac:dyDescent="0.25">
      <c r="A35" s="43">
        <v>32</v>
      </c>
      <c r="B35" s="221" t="s">
        <v>198</v>
      </c>
      <c r="C35" s="217">
        <v>40</v>
      </c>
      <c r="D35" s="218">
        <v>0</v>
      </c>
      <c r="E35" s="220">
        <v>0</v>
      </c>
      <c r="F35" s="60">
        <v>0</v>
      </c>
      <c r="G35" s="219">
        <v>0</v>
      </c>
      <c r="H35" s="220">
        <v>0</v>
      </c>
      <c r="I35" s="220">
        <v>0</v>
      </c>
      <c r="J35" s="220">
        <v>0</v>
      </c>
    </row>
    <row r="36" spans="1:10" ht="15.75" x14ac:dyDescent="0.25">
      <c r="A36" s="43">
        <v>33</v>
      </c>
      <c r="B36" s="221" t="s">
        <v>199</v>
      </c>
      <c r="C36" s="217">
        <v>365</v>
      </c>
      <c r="D36" s="218">
        <v>526</v>
      </c>
      <c r="E36" s="220">
        <v>353</v>
      </c>
      <c r="F36" s="60">
        <v>353</v>
      </c>
      <c r="G36" s="219">
        <v>173</v>
      </c>
      <c r="H36" s="220">
        <v>0</v>
      </c>
      <c r="I36" s="220">
        <v>100</v>
      </c>
      <c r="J36" s="220">
        <v>73</v>
      </c>
    </row>
    <row r="37" spans="1:10" ht="15.75" x14ac:dyDescent="0.25">
      <c r="A37" s="43">
        <v>34</v>
      </c>
      <c r="B37" s="221" t="s">
        <v>200</v>
      </c>
      <c r="C37" s="217">
        <v>30</v>
      </c>
      <c r="D37" s="218">
        <v>26</v>
      </c>
      <c r="E37" s="220">
        <v>12</v>
      </c>
      <c r="F37" s="60">
        <v>4</v>
      </c>
      <c r="G37" s="219">
        <v>0</v>
      </c>
      <c r="H37" s="220">
        <v>0</v>
      </c>
      <c r="I37" s="220">
        <v>0</v>
      </c>
      <c r="J37" s="220">
        <v>0</v>
      </c>
    </row>
    <row r="38" spans="1:10" ht="15.75" x14ac:dyDescent="0.25">
      <c r="A38" s="43">
        <v>35</v>
      </c>
      <c r="B38" s="221" t="s">
        <v>321</v>
      </c>
      <c r="C38" s="217">
        <v>105</v>
      </c>
      <c r="D38" s="218">
        <v>0</v>
      </c>
      <c r="E38" s="220">
        <v>0</v>
      </c>
      <c r="F38" s="60">
        <v>0</v>
      </c>
      <c r="G38" s="219">
        <v>0</v>
      </c>
      <c r="H38" s="220">
        <v>0</v>
      </c>
      <c r="I38" s="220">
        <v>0</v>
      </c>
      <c r="J38" s="220">
        <v>0</v>
      </c>
    </row>
    <row r="39" spans="1:10" ht="15.75" x14ac:dyDescent="0.25">
      <c r="A39" s="43">
        <v>36</v>
      </c>
      <c r="B39" s="221" t="s">
        <v>202</v>
      </c>
      <c r="C39" s="217">
        <v>100</v>
      </c>
      <c r="D39" s="218">
        <v>42</v>
      </c>
      <c r="E39" s="220">
        <v>0</v>
      </c>
      <c r="F39" s="60">
        <v>0</v>
      </c>
      <c r="G39" s="219">
        <v>42</v>
      </c>
      <c r="H39" s="220">
        <v>0</v>
      </c>
      <c r="I39" s="220">
        <v>42</v>
      </c>
      <c r="J39" s="220">
        <v>0</v>
      </c>
    </row>
    <row r="40" spans="1:10" ht="15.75" x14ac:dyDescent="0.25">
      <c r="A40" s="43">
        <v>37</v>
      </c>
      <c r="B40" s="221" t="s">
        <v>203</v>
      </c>
      <c r="C40" s="217">
        <v>50</v>
      </c>
      <c r="D40" s="218">
        <v>31</v>
      </c>
      <c r="E40" s="220">
        <v>8</v>
      </c>
      <c r="F40" s="60">
        <v>0</v>
      </c>
      <c r="G40" s="219">
        <v>23</v>
      </c>
      <c r="H40" s="220">
        <v>0</v>
      </c>
      <c r="I40" s="220">
        <v>3</v>
      </c>
      <c r="J40" s="220">
        <v>20</v>
      </c>
    </row>
    <row r="41" spans="1:10" ht="15.75" x14ac:dyDescent="0.25">
      <c r="A41" s="43">
        <v>38</v>
      </c>
      <c r="B41" s="221" t="s">
        <v>204</v>
      </c>
      <c r="C41" s="217">
        <v>40</v>
      </c>
      <c r="D41" s="218">
        <v>35</v>
      </c>
      <c r="E41" s="220">
        <v>5</v>
      </c>
      <c r="F41" s="60">
        <v>5</v>
      </c>
      <c r="G41" s="219">
        <v>13</v>
      </c>
      <c r="H41" s="220">
        <v>0</v>
      </c>
      <c r="I41" s="220">
        <v>1</v>
      </c>
      <c r="J41" s="220">
        <v>12</v>
      </c>
    </row>
    <row r="42" spans="1:10" ht="15.75" x14ac:dyDescent="0.25">
      <c r="A42" s="43">
        <v>39</v>
      </c>
      <c r="B42" s="221" t="s">
        <v>289</v>
      </c>
      <c r="C42" s="217">
        <v>150</v>
      </c>
      <c r="D42" s="218">
        <v>476</v>
      </c>
      <c r="E42" s="220">
        <v>118</v>
      </c>
      <c r="F42" s="60">
        <v>118</v>
      </c>
      <c r="G42" s="219">
        <v>318</v>
      </c>
      <c r="H42" s="220">
        <v>35</v>
      </c>
      <c r="I42" s="220">
        <v>33</v>
      </c>
      <c r="J42" s="220">
        <v>250</v>
      </c>
    </row>
    <row r="43" spans="1:10" ht="15.75" x14ac:dyDescent="0.25">
      <c r="A43" s="43">
        <v>40</v>
      </c>
      <c r="B43" s="221" t="s">
        <v>205</v>
      </c>
      <c r="C43" s="217">
        <v>60</v>
      </c>
      <c r="D43" s="218">
        <v>143</v>
      </c>
      <c r="E43" s="220">
        <v>22</v>
      </c>
      <c r="F43" s="60">
        <v>0</v>
      </c>
      <c r="G43" s="219">
        <v>121</v>
      </c>
      <c r="H43" s="220">
        <v>0</v>
      </c>
      <c r="I43" s="220">
        <v>24</v>
      </c>
      <c r="J43" s="220">
        <v>97</v>
      </c>
    </row>
    <row r="44" spans="1:10" ht="15.75" x14ac:dyDescent="0.25">
      <c r="A44" s="43">
        <v>41</v>
      </c>
      <c r="B44" s="221" t="s">
        <v>206</v>
      </c>
      <c r="C44" s="217">
        <v>300</v>
      </c>
      <c r="D44" s="218">
        <v>516</v>
      </c>
      <c r="E44" s="220">
        <v>360</v>
      </c>
      <c r="F44" s="60">
        <v>360</v>
      </c>
      <c r="G44" s="219">
        <v>156</v>
      </c>
      <c r="H44" s="220">
        <v>0</v>
      </c>
      <c r="I44" s="220">
        <v>121</v>
      </c>
      <c r="J44" s="220">
        <v>35</v>
      </c>
    </row>
    <row r="45" spans="1:10" ht="18.75" x14ac:dyDescent="0.25">
      <c r="A45" s="223" t="s">
        <v>84</v>
      </c>
      <c r="B45" s="223"/>
      <c r="C45" s="222">
        <f>SUM(C4:C44)</f>
        <v>3400</v>
      </c>
      <c r="D45" s="222">
        <f>SUM(D4:D44)</f>
        <v>3191</v>
      </c>
      <c r="E45" s="222">
        <f t="shared" ref="E45:H45" si="0">SUM(E4:E44)</f>
        <v>1056</v>
      </c>
      <c r="F45" s="222">
        <f t="shared" si="0"/>
        <v>973</v>
      </c>
      <c r="G45" s="222">
        <f t="shared" si="0"/>
        <v>2025</v>
      </c>
      <c r="H45" s="222">
        <f t="shared" si="0"/>
        <v>62</v>
      </c>
      <c r="I45" s="222">
        <f>SUM(I4:I44)</f>
        <v>713</v>
      </c>
      <c r="J45" s="222">
        <f t="shared" ref="J45" si="1">SUM(J4:J44)</f>
        <v>1250</v>
      </c>
    </row>
  </sheetData>
  <mergeCells count="10">
    <mergeCell ref="A45:B45"/>
    <mergeCell ref="A1:J1"/>
    <mergeCell ref="A2:A3"/>
    <mergeCell ref="B2:B3"/>
    <mergeCell ref="C2:C3"/>
    <mergeCell ref="D2:D3"/>
    <mergeCell ref="E2:E3"/>
    <mergeCell ref="F2:F3"/>
    <mergeCell ref="G2:G3"/>
    <mergeCell ref="H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14CC-3C65-4C9C-97CE-5967A73ED574}">
  <dimension ref="A1:L36"/>
  <sheetViews>
    <sheetView workbookViewId="0">
      <selection activeCell="J2" sqref="J2"/>
    </sheetView>
  </sheetViews>
  <sheetFormatPr defaultRowHeight="15" x14ac:dyDescent="0.25"/>
  <cols>
    <col min="2" max="2" width="15.85546875" bestFit="1" customWidth="1"/>
    <col min="3" max="3" width="11.5703125" bestFit="1" customWidth="1"/>
    <col min="4" max="4" width="12.42578125" bestFit="1" customWidth="1"/>
    <col min="5" max="5" width="11.5703125" bestFit="1" customWidth="1"/>
    <col min="6" max="6" width="16.85546875" bestFit="1" customWidth="1"/>
    <col min="7" max="7" width="10.28515625" bestFit="1" customWidth="1"/>
    <col min="9" max="9" width="11.5703125" bestFit="1" customWidth="1"/>
    <col min="11" max="11" width="11.5703125" bestFit="1" customWidth="1"/>
  </cols>
  <sheetData>
    <row r="1" spans="1:12" ht="15.75" x14ac:dyDescent="0.25">
      <c r="A1" s="227" t="s">
        <v>325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</row>
    <row r="2" spans="1:12" ht="78.75" x14ac:dyDescent="0.25">
      <c r="A2" s="65" t="s">
        <v>0</v>
      </c>
      <c r="B2" s="65" t="s">
        <v>1</v>
      </c>
      <c r="C2" s="65" t="s">
        <v>3</v>
      </c>
      <c r="D2" s="65" t="s">
        <v>4</v>
      </c>
      <c r="E2" s="65" t="s">
        <v>5</v>
      </c>
      <c r="F2" s="65" t="s">
        <v>6</v>
      </c>
      <c r="G2" s="66" t="s">
        <v>7</v>
      </c>
      <c r="H2" s="66" t="s">
        <v>8</v>
      </c>
      <c r="I2" s="66" t="s">
        <v>9</v>
      </c>
      <c r="J2" s="66" t="s">
        <v>10</v>
      </c>
      <c r="K2" s="66" t="s">
        <v>11</v>
      </c>
      <c r="L2" s="66" t="s">
        <v>12</v>
      </c>
    </row>
    <row r="3" spans="1:12" ht="15.75" x14ac:dyDescent="0.25">
      <c r="A3" s="67">
        <v>1</v>
      </c>
      <c r="B3" s="67" t="s">
        <v>46</v>
      </c>
      <c r="C3" s="43">
        <v>754066</v>
      </c>
      <c r="D3" s="43">
        <v>559557</v>
      </c>
      <c r="E3" s="43">
        <v>1313623</v>
      </c>
      <c r="F3" s="68">
        <v>8783905133.3099976</v>
      </c>
      <c r="G3" s="43">
        <v>106344</v>
      </c>
      <c r="H3" s="69">
        <f t="shared" ref="H3:H35" si="0">G3/E3%</f>
        <v>8.0954733587947221</v>
      </c>
      <c r="I3" s="43">
        <v>1096505</v>
      </c>
      <c r="J3" s="70">
        <f t="shared" ref="J3:J36" si="1">I3/E3%</f>
        <v>83.471818017802676</v>
      </c>
      <c r="K3" s="43">
        <v>1221246</v>
      </c>
      <c r="L3" s="70">
        <f t="shared" ref="L3:L36" si="2">K3/E3%</f>
        <v>92.967769291493838</v>
      </c>
    </row>
    <row r="4" spans="1:12" ht="15.75" x14ac:dyDescent="0.25">
      <c r="A4" s="67">
        <v>2</v>
      </c>
      <c r="B4" s="67" t="s">
        <v>47</v>
      </c>
      <c r="C4" s="43">
        <v>1405123</v>
      </c>
      <c r="D4" s="43">
        <v>410269</v>
      </c>
      <c r="E4" s="43">
        <v>1815392</v>
      </c>
      <c r="F4" s="68">
        <v>9731039438.2399998</v>
      </c>
      <c r="G4" s="43">
        <v>163544</v>
      </c>
      <c r="H4" s="69">
        <f t="shared" si="0"/>
        <v>9.0087430152826506</v>
      </c>
      <c r="I4" s="43">
        <v>1362306</v>
      </c>
      <c r="J4" s="70">
        <f t="shared" si="1"/>
        <v>75.041974405527853</v>
      </c>
      <c r="K4" s="43">
        <v>1689264</v>
      </c>
      <c r="L4" s="70">
        <f t="shared" si="2"/>
        <v>93.052299448273445</v>
      </c>
    </row>
    <row r="5" spans="1:12" ht="15.75" x14ac:dyDescent="0.25">
      <c r="A5" s="67">
        <v>3</v>
      </c>
      <c r="B5" s="67" t="s">
        <v>48</v>
      </c>
      <c r="C5" s="43">
        <v>1142668</v>
      </c>
      <c r="D5" s="43">
        <v>258704</v>
      </c>
      <c r="E5" s="43">
        <v>1401372</v>
      </c>
      <c r="F5" s="68">
        <v>3233171389.9899998</v>
      </c>
      <c r="G5" s="43">
        <v>105410</v>
      </c>
      <c r="H5" s="69">
        <f t="shared" si="0"/>
        <v>7.5219142383321493</v>
      </c>
      <c r="I5" s="43">
        <v>1117357</v>
      </c>
      <c r="J5" s="70">
        <f t="shared" si="1"/>
        <v>79.733075871360356</v>
      </c>
      <c r="K5" s="43">
        <v>1276857</v>
      </c>
      <c r="L5" s="70">
        <f t="shared" si="2"/>
        <v>91.114778945205131</v>
      </c>
    </row>
    <row r="6" spans="1:12" ht="15.75" x14ac:dyDescent="0.25">
      <c r="A6" s="67">
        <v>4</v>
      </c>
      <c r="B6" s="67" t="s">
        <v>49</v>
      </c>
      <c r="C6" s="43">
        <v>491974</v>
      </c>
      <c r="D6" s="43">
        <v>154366</v>
      </c>
      <c r="E6" s="43">
        <v>646340</v>
      </c>
      <c r="F6" s="68">
        <v>2759937615.4000001</v>
      </c>
      <c r="G6" s="43">
        <v>43344</v>
      </c>
      <c r="H6" s="69">
        <f t="shared" si="0"/>
        <v>6.706068013738899</v>
      </c>
      <c r="I6" s="43">
        <v>452027</v>
      </c>
      <c r="J6" s="70">
        <f t="shared" si="1"/>
        <v>69.936411176780027</v>
      </c>
      <c r="K6" s="43">
        <v>584177</v>
      </c>
      <c r="L6" s="70">
        <f t="shared" si="2"/>
        <v>90.382306525977043</v>
      </c>
    </row>
    <row r="7" spans="1:12" ht="15.75" x14ac:dyDescent="0.25">
      <c r="A7" s="67">
        <v>5</v>
      </c>
      <c r="B7" s="67" t="s">
        <v>50</v>
      </c>
      <c r="C7" s="43">
        <v>1597156</v>
      </c>
      <c r="D7" s="43">
        <v>54793</v>
      </c>
      <c r="E7" s="43">
        <v>1651949</v>
      </c>
      <c r="F7" s="68">
        <v>9697399431.2199993</v>
      </c>
      <c r="G7" s="43">
        <v>94955</v>
      </c>
      <c r="H7" s="69">
        <f t="shared" si="0"/>
        <v>5.7480588081109039</v>
      </c>
      <c r="I7" s="43">
        <v>1239868</v>
      </c>
      <c r="J7" s="70">
        <f t="shared" si="1"/>
        <v>75.054859441786633</v>
      </c>
      <c r="K7" s="43">
        <v>1564133</v>
      </c>
      <c r="L7" s="70">
        <f t="shared" si="2"/>
        <v>94.684097390415801</v>
      </c>
    </row>
    <row r="8" spans="1:12" ht="15.75" x14ac:dyDescent="0.25">
      <c r="A8" s="67">
        <v>6</v>
      </c>
      <c r="B8" s="67" t="s">
        <v>51</v>
      </c>
      <c r="C8" s="43">
        <v>1184827</v>
      </c>
      <c r="D8" s="43">
        <v>357874</v>
      </c>
      <c r="E8" s="43">
        <v>1542701</v>
      </c>
      <c r="F8" s="68">
        <v>7067187835.3999996</v>
      </c>
      <c r="G8" s="43">
        <v>131272</v>
      </c>
      <c r="H8" s="69">
        <f t="shared" si="0"/>
        <v>8.5092315361174968</v>
      </c>
      <c r="I8" s="43">
        <v>1132564</v>
      </c>
      <c r="J8" s="70">
        <f t="shared" si="1"/>
        <v>73.414355730630888</v>
      </c>
      <c r="K8" s="43">
        <v>1420192</v>
      </c>
      <c r="L8" s="70">
        <f t="shared" si="2"/>
        <v>92.058798172815074</v>
      </c>
    </row>
    <row r="9" spans="1:12" ht="15.75" x14ac:dyDescent="0.25">
      <c r="A9" s="67">
        <v>7</v>
      </c>
      <c r="B9" s="67" t="s">
        <v>52</v>
      </c>
      <c r="C9" s="43">
        <v>1340841</v>
      </c>
      <c r="D9" s="43">
        <v>305328</v>
      </c>
      <c r="E9" s="43">
        <v>1646169</v>
      </c>
      <c r="F9" s="68">
        <v>11184019236.740002</v>
      </c>
      <c r="G9" s="43">
        <v>83642</v>
      </c>
      <c r="H9" s="69">
        <f t="shared" si="0"/>
        <v>5.0810093009891455</v>
      </c>
      <c r="I9" s="43">
        <v>1321089</v>
      </c>
      <c r="J9" s="70">
        <f t="shared" si="1"/>
        <v>80.252331321996721</v>
      </c>
      <c r="K9" s="43">
        <v>1497861</v>
      </c>
      <c r="L9" s="70">
        <f t="shared" si="2"/>
        <v>90.990718449928295</v>
      </c>
    </row>
    <row r="10" spans="1:12" ht="15.75" x14ac:dyDescent="0.25">
      <c r="A10" s="67">
        <v>8</v>
      </c>
      <c r="B10" s="67" t="s">
        <v>53</v>
      </c>
      <c r="C10" s="43">
        <v>820596</v>
      </c>
      <c r="D10" s="43">
        <v>276685</v>
      </c>
      <c r="E10" s="43">
        <v>1097281</v>
      </c>
      <c r="F10" s="68">
        <v>6255355497.9300003</v>
      </c>
      <c r="G10" s="43">
        <v>79967</v>
      </c>
      <c r="H10" s="69">
        <f t="shared" si="0"/>
        <v>7.2877412440386742</v>
      </c>
      <c r="I10" s="43">
        <v>776583</v>
      </c>
      <c r="J10" s="70">
        <f t="shared" si="1"/>
        <v>70.773393506312431</v>
      </c>
      <c r="K10" s="43">
        <v>1007198</v>
      </c>
      <c r="L10" s="70">
        <f t="shared" si="2"/>
        <v>91.790343585644891</v>
      </c>
    </row>
    <row r="11" spans="1:12" ht="15.75" x14ac:dyDescent="0.25">
      <c r="A11" s="67">
        <v>9</v>
      </c>
      <c r="B11" s="67" t="s">
        <v>54</v>
      </c>
      <c r="C11" s="43">
        <v>491828</v>
      </c>
      <c r="D11" s="43">
        <v>119702</v>
      </c>
      <c r="E11" s="43">
        <v>611530</v>
      </c>
      <c r="F11" s="68">
        <v>3947722521.7999997</v>
      </c>
      <c r="G11" s="43">
        <v>37746</v>
      </c>
      <c r="H11" s="69">
        <f t="shared" si="0"/>
        <v>6.172387290893333</v>
      </c>
      <c r="I11" s="43">
        <v>470664</v>
      </c>
      <c r="J11" s="70">
        <f t="shared" si="1"/>
        <v>76.96498945268425</v>
      </c>
      <c r="K11" s="43">
        <v>574663</v>
      </c>
      <c r="L11" s="70">
        <f t="shared" si="2"/>
        <v>93.971350546988702</v>
      </c>
    </row>
    <row r="12" spans="1:12" ht="15.75" x14ac:dyDescent="0.25">
      <c r="A12" s="67">
        <v>10</v>
      </c>
      <c r="B12" s="67" t="s">
        <v>55</v>
      </c>
      <c r="C12" s="43">
        <v>707458</v>
      </c>
      <c r="D12" s="43">
        <v>146253</v>
      </c>
      <c r="E12" s="43">
        <v>853711</v>
      </c>
      <c r="F12" s="68">
        <v>5361812241.7399998</v>
      </c>
      <c r="G12" s="43">
        <v>51965</v>
      </c>
      <c r="H12" s="69">
        <f t="shared" si="0"/>
        <v>6.0869544845972463</v>
      </c>
      <c r="I12" s="43">
        <v>674829</v>
      </c>
      <c r="J12" s="70">
        <f t="shared" si="1"/>
        <v>79.046539168407108</v>
      </c>
      <c r="K12" s="43">
        <v>772984</v>
      </c>
      <c r="L12" s="70">
        <f t="shared" si="2"/>
        <v>90.543989710803771</v>
      </c>
    </row>
    <row r="13" spans="1:12" ht="15.75" x14ac:dyDescent="0.25">
      <c r="A13" s="67">
        <v>11</v>
      </c>
      <c r="B13" s="67" t="s">
        <v>56</v>
      </c>
      <c r="C13" s="43">
        <v>788709</v>
      </c>
      <c r="D13" s="43">
        <v>347550</v>
      </c>
      <c r="E13" s="43">
        <v>1136259</v>
      </c>
      <c r="F13" s="68">
        <v>6145598798.5299997</v>
      </c>
      <c r="G13" s="43">
        <v>68311</v>
      </c>
      <c r="H13" s="69">
        <f t="shared" si="0"/>
        <v>6.0119215777388781</v>
      </c>
      <c r="I13" s="43">
        <v>835591</v>
      </c>
      <c r="J13" s="70">
        <f t="shared" si="1"/>
        <v>73.53877945081183</v>
      </c>
      <c r="K13" s="43">
        <v>1056848</v>
      </c>
      <c r="L13" s="70">
        <f t="shared" si="2"/>
        <v>93.011188470234345</v>
      </c>
    </row>
    <row r="14" spans="1:12" ht="15.75" x14ac:dyDescent="0.25">
      <c r="A14" s="67">
        <v>12</v>
      </c>
      <c r="B14" s="67" t="s">
        <v>57</v>
      </c>
      <c r="C14" s="43">
        <v>834748</v>
      </c>
      <c r="D14" s="43">
        <v>160864</v>
      </c>
      <c r="E14" s="43">
        <v>995612</v>
      </c>
      <c r="F14" s="68">
        <v>6312341612.0800009</v>
      </c>
      <c r="G14" s="43">
        <v>78525</v>
      </c>
      <c r="H14" s="69">
        <f t="shared" si="0"/>
        <v>7.8871086326802002</v>
      </c>
      <c r="I14" s="43">
        <v>762310</v>
      </c>
      <c r="J14" s="70">
        <f t="shared" si="1"/>
        <v>76.566975890206223</v>
      </c>
      <c r="K14" s="43">
        <v>934069</v>
      </c>
      <c r="L14" s="70">
        <f t="shared" si="2"/>
        <v>93.818575911097895</v>
      </c>
    </row>
    <row r="15" spans="1:12" ht="15.75" x14ac:dyDescent="0.25">
      <c r="A15" s="67">
        <v>13</v>
      </c>
      <c r="B15" s="67" t="s">
        <v>58</v>
      </c>
      <c r="C15" s="43">
        <v>498148</v>
      </c>
      <c r="D15" s="43">
        <v>363140</v>
      </c>
      <c r="E15" s="43">
        <v>861288</v>
      </c>
      <c r="F15" s="68">
        <v>3226946513.5699997</v>
      </c>
      <c r="G15" s="43">
        <v>85935</v>
      </c>
      <c r="H15" s="69">
        <f t="shared" si="0"/>
        <v>9.9774988157271451</v>
      </c>
      <c r="I15" s="43">
        <v>580179</v>
      </c>
      <c r="J15" s="70">
        <f t="shared" si="1"/>
        <v>67.361788391339488</v>
      </c>
      <c r="K15" s="43">
        <v>775999</v>
      </c>
      <c r="L15" s="70">
        <f t="shared" si="2"/>
        <v>90.097505131849047</v>
      </c>
    </row>
    <row r="16" spans="1:12" ht="15.75" x14ac:dyDescent="0.25">
      <c r="A16" s="67">
        <v>14</v>
      </c>
      <c r="B16" s="67" t="s">
        <v>59</v>
      </c>
      <c r="C16" s="43">
        <v>912093</v>
      </c>
      <c r="D16" s="43">
        <v>42377</v>
      </c>
      <c r="E16" s="43">
        <v>954470</v>
      </c>
      <c r="F16" s="68">
        <v>4853637486.3899994</v>
      </c>
      <c r="G16" s="43">
        <v>38899</v>
      </c>
      <c r="H16" s="69">
        <f t="shared" si="0"/>
        <v>4.0754554883862246</v>
      </c>
      <c r="I16" s="43">
        <v>803473</v>
      </c>
      <c r="J16" s="70">
        <f t="shared" si="1"/>
        <v>84.180016134608735</v>
      </c>
      <c r="K16" s="43">
        <v>890845</v>
      </c>
      <c r="L16" s="70">
        <f t="shared" si="2"/>
        <v>93.333996877848435</v>
      </c>
    </row>
    <row r="17" spans="1:12" ht="15.75" x14ac:dyDescent="0.25">
      <c r="A17" s="67">
        <v>15</v>
      </c>
      <c r="B17" s="67" t="s">
        <v>60</v>
      </c>
      <c r="C17" s="43">
        <v>738712</v>
      </c>
      <c r="D17" s="43">
        <v>185801</v>
      </c>
      <c r="E17" s="43">
        <v>924513</v>
      </c>
      <c r="F17" s="68">
        <v>4459163169.1800003</v>
      </c>
      <c r="G17" s="43">
        <v>89104</v>
      </c>
      <c r="H17" s="69">
        <f t="shared" si="0"/>
        <v>9.6379391095636304</v>
      </c>
      <c r="I17" s="43">
        <v>652690</v>
      </c>
      <c r="J17" s="70">
        <f t="shared" si="1"/>
        <v>70.598250105731353</v>
      </c>
      <c r="K17" s="43">
        <v>857243</v>
      </c>
      <c r="L17" s="70">
        <f t="shared" si="2"/>
        <v>92.723736713275002</v>
      </c>
    </row>
    <row r="18" spans="1:12" ht="15.75" x14ac:dyDescent="0.25">
      <c r="A18" s="67">
        <v>16</v>
      </c>
      <c r="B18" s="67" t="s">
        <v>61</v>
      </c>
      <c r="C18" s="43">
        <v>742150</v>
      </c>
      <c r="D18" s="43">
        <v>187019</v>
      </c>
      <c r="E18" s="43">
        <v>929169</v>
      </c>
      <c r="F18" s="68">
        <v>4610775935.0200005</v>
      </c>
      <c r="G18" s="43">
        <v>85735</v>
      </c>
      <c r="H18" s="69">
        <f t="shared" si="0"/>
        <v>9.2270620306962456</v>
      </c>
      <c r="I18" s="43">
        <v>658729</v>
      </c>
      <c r="J18" s="70">
        <f t="shared" si="1"/>
        <v>70.894422866023291</v>
      </c>
      <c r="K18" s="43">
        <v>846246</v>
      </c>
      <c r="L18" s="70">
        <f t="shared" si="2"/>
        <v>91.075573980621385</v>
      </c>
    </row>
    <row r="19" spans="1:12" ht="15.75" x14ac:dyDescent="0.25">
      <c r="A19" s="67">
        <v>17</v>
      </c>
      <c r="B19" s="67" t="s">
        <v>62</v>
      </c>
      <c r="C19" s="43">
        <v>1731925</v>
      </c>
      <c r="D19" s="43">
        <v>1455195</v>
      </c>
      <c r="E19" s="43">
        <v>3187120</v>
      </c>
      <c r="F19" s="68">
        <v>24056234311.440002</v>
      </c>
      <c r="G19" s="43">
        <v>250485</v>
      </c>
      <c r="H19" s="69">
        <f t="shared" si="0"/>
        <v>7.8592898918145533</v>
      </c>
      <c r="I19" s="43">
        <v>2525766</v>
      </c>
      <c r="J19" s="70">
        <f t="shared" si="1"/>
        <v>79.249165390697556</v>
      </c>
      <c r="K19" s="43">
        <v>2924777</v>
      </c>
      <c r="L19" s="70">
        <f t="shared" si="2"/>
        <v>91.768650066517736</v>
      </c>
    </row>
    <row r="20" spans="1:12" ht="15.75" x14ac:dyDescent="0.25">
      <c r="A20" s="67">
        <v>18</v>
      </c>
      <c r="B20" s="67" t="s">
        <v>63</v>
      </c>
      <c r="C20" s="43">
        <v>300230</v>
      </c>
      <c r="D20" s="43">
        <v>22127</v>
      </c>
      <c r="E20" s="43">
        <v>322357</v>
      </c>
      <c r="F20" s="68">
        <v>2072687405.78</v>
      </c>
      <c r="G20" s="43">
        <v>21927</v>
      </c>
      <c r="H20" s="69">
        <f t="shared" si="0"/>
        <v>6.8020858861448641</v>
      </c>
      <c r="I20" s="43">
        <v>229355</v>
      </c>
      <c r="J20" s="70">
        <f t="shared" si="1"/>
        <v>71.149377863672882</v>
      </c>
      <c r="K20" s="43">
        <v>297819</v>
      </c>
      <c r="L20" s="70">
        <f t="shared" si="2"/>
        <v>92.387942560577244</v>
      </c>
    </row>
    <row r="21" spans="1:12" ht="15.75" x14ac:dyDescent="0.25">
      <c r="A21" s="67">
        <v>19</v>
      </c>
      <c r="B21" s="67" t="s">
        <v>64</v>
      </c>
      <c r="C21" s="43">
        <v>1032896</v>
      </c>
      <c r="D21" s="43">
        <v>80731</v>
      </c>
      <c r="E21" s="43">
        <v>1113627</v>
      </c>
      <c r="F21" s="68">
        <v>7330359892.8000002</v>
      </c>
      <c r="G21" s="43">
        <v>74825</v>
      </c>
      <c r="H21" s="69">
        <f t="shared" si="0"/>
        <v>6.7190360865891359</v>
      </c>
      <c r="I21" s="43">
        <v>659765</v>
      </c>
      <c r="J21" s="70">
        <f t="shared" si="1"/>
        <v>59.244702220761525</v>
      </c>
      <c r="K21" s="43">
        <v>1039445</v>
      </c>
      <c r="L21" s="70">
        <f t="shared" si="2"/>
        <v>93.338703174402198</v>
      </c>
    </row>
    <row r="22" spans="1:12" ht="15.75" x14ac:dyDescent="0.25">
      <c r="A22" s="67">
        <v>20</v>
      </c>
      <c r="B22" s="67" t="s">
        <v>65</v>
      </c>
      <c r="C22" s="43">
        <v>698086</v>
      </c>
      <c r="D22" s="43">
        <v>199113</v>
      </c>
      <c r="E22" s="43">
        <v>897199</v>
      </c>
      <c r="F22" s="68">
        <v>2853587281.5600004</v>
      </c>
      <c r="G22" s="43">
        <v>71227</v>
      </c>
      <c r="H22" s="69">
        <f t="shared" si="0"/>
        <v>7.9388184783977689</v>
      </c>
      <c r="I22" s="43">
        <v>665557</v>
      </c>
      <c r="J22" s="70">
        <f t="shared" si="1"/>
        <v>74.181647549763213</v>
      </c>
      <c r="K22" s="43">
        <v>795990</v>
      </c>
      <c r="L22" s="70">
        <f t="shared" si="2"/>
        <v>88.719447970851505</v>
      </c>
    </row>
    <row r="23" spans="1:12" ht="15.75" x14ac:dyDescent="0.25">
      <c r="A23" s="67">
        <v>21</v>
      </c>
      <c r="B23" s="67" t="s">
        <v>66</v>
      </c>
      <c r="C23" s="43">
        <v>764860</v>
      </c>
      <c r="D23" s="43">
        <v>242295</v>
      </c>
      <c r="E23" s="43">
        <v>1007155</v>
      </c>
      <c r="F23" s="68">
        <v>6258606045.6499996</v>
      </c>
      <c r="G23" s="43">
        <v>55406</v>
      </c>
      <c r="H23" s="69">
        <f t="shared" si="0"/>
        <v>5.501238637548342</v>
      </c>
      <c r="I23" s="43">
        <v>788859</v>
      </c>
      <c r="J23" s="70">
        <f t="shared" si="1"/>
        <v>78.325481182141786</v>
      </c>
      <c r="K23" s="43">
        <v>924416</v>
      </c>
      <c r="L23" s="70">
        <f t="shared" si="2"/>
        <v>91.784879189399845</v>
      </c>
    </row>
    <row r="24" spans="1:12" ht="15.75" x14ac:dyDescent="0.25">
      <c r="A24" s="67">
        <v>22</v>
      </c>
      <c r="B24" s="67" t="s">
        <v>67</v>
      </c>
      <c r="C24" s="43">
        <v>1221111</v>
      </c>
      <c r="D24" s="43">
        <v>482083</v>
      </c>
      <c r="E24" s="43">
        <v>1703194</v>
      </c>
      <c r="F24" s="68">
        <v>9891540729.9799995</v>
      </c>
      <c r="G24" s="43">
        <v>121329</v>
      </c>
      <c r="H24" s="69">
        <f t="shared" si="0"/>
        <v>7.1236159826772525</v>
      </c>
      <c r="I24" s="43">
        <v>1172039</v>
      </c>
      <c r="J24" s="70">
        <f t="shared" si="1"/>
        <v>68.814180886029433</v>
      </c>
      <c r="K24" s="43">
        <v>1608904</v>
      </c>
      <c r="L24" s="70">
        <f t="shared" si="2"/>
        <v>94.463930709009077</v>
      </c>
    </row>
    <row r="25" spans="1:12" ht="15.75" x14ac:dyDescent="0.25">
      <c r="A25" s="67">
        <v>23</v>
      </c>
      <c r="B25" s="67" t="s">
        <v>68</v>
      </c>
      <c r="C25" s="43">
        <v>701797</v>
      </c>
      <c r="D25" s="43">
        <v>204126</v>
      </c>
      <c r="E25" s="43">
        <v>905923</v>
      </c>
      <c r="F25" s="68">
        <v>4943560519.4800005</v>
      </c>
      <c r="G25" s="43">
        <v>59252</v>
      </c>
      <c r="H25" s="69">
        <f t="shared" si="0"/>
        <v>6.5405117211948482</v>
      </c>
      <c r="I25" s="43">
        <v>757191</v>
      </c>
      <c r="J25" s="70">
        <f t="shared" si="1"/>
        <v>83.58226913324863</v>
      </c>
      <c r="K25" s="43">
        <v>823159</v>
      </c>
      <c r="L25" s="70">
        <f t="shared" si="2"/>
        <v>90.864124213647301</v>
      </c>
    </row>
    <row r="26" spans="1:12" ht="15.75" x14ac:dyDescent="0.25">
      <c r="A26" s="67">
        <v>24</v>
      </c>
      <c r="B26" s="67" t="s">
        <v>69</v>
      </c>
      <c r="C26" s="43">
        <v>374069</v>
      </c>
      <c r="D26" s="43">
        <v>457726</v>
      </c>
      <c r="E26" s="43">
        <v>831795</v>
      </c>
      <c r="F26" s="68">
        <v>4810647808.0300007</v>
      </c>
      <c r="G26" s="43">
        <v>59916</v>
      </c>
      <c r="H26" s="69">
        <f t="shared" si="0"/>
        <v>7.2032171388382951</v>
      </c>
      <c r="I26" s="43">
        <v>621305</v>
      </c>
      <c r="J26" s="70">
        <f t="shared" si="1"/>
        <v>74.694486021195118</v>
      </c>
      <c r="K26" s="43">
        <v>760211</v>
      </c>
      <c r="L26" s="70">
        <f t="shared" si="2"/>
        <v>91.394033385629868</v>
      </c>
    </row>
    <row r="27" spans="1:12" ht="15.75" x14ac:dyDescent="0.25">
      <c r="A27" s="67">
        <v>25</v>
      </c>
      <c r="B27" s="67" t="s">
        <v>70</v>
      </c>
      <c r="C27" s="43">
        <v>1513871</v>
      </c>
      <c r="D27" s="43">
        <v>376661</v>
      </c>
      <c r="E27" s="43">
        <v>1890532</v>
      </c>
      <c r="F27" s="68">
        <v>10502670160.259998</v>
      </c>
      <c r="G27" s="43">
        <v>122312</v>
      </c>
      <c r="H27" s="69">
        <f t="shared" si="0"/>
        <v>6.4697132870535912</v>
      </c>
      <c r="I27" s="43">
        <v>1240907</v>
      </c>
      <c r="J27" s="70">
        <f t="shared" si="1"/>
        <v>65.637979150842199</v>
      </c>
      <c r="K27" s="43">
        <v>1768373</v>
      </c>
      <c r="L27" s="70">
        <f t="shared" si="2"/>
        <v>93.538379673023258</v>
      </c>
    </row>
    <row r="28" spans="1:12" ht="15.75" x14ac:dyDescent="0.25">
      <c r="A28" s="67">
        <v>26</v>
      </c>
      <c r="B28" s="75" t="s">
        <v>71</v>
      </c>
      <c r="C28" s="43">
        <v>955493</v>
      </c>
      <c r="D28" s="43">
        <v>258930</v>
      </c>
      <c r="E28" s="43">
        <v>1214423</v>
      </c>
      <c r="F28" s="43">
        <v>10124757790.16</v>
      </c>
      <c r="G28" s="43">
        <v>74596</v>
      </c>
      <c r="H28" s="69">
        <f t="shared" si="0"/>
        <v>6.1425055355506277</v>
      </c>
      <c r="I28" s="43">
        <v>777120</v>
      </c>
      <c r="J28" s="70">
        <f t="shared" si="1"/>
        <v>63.99088291312006</v>
      </c>
      <c r="K28" s="43">
        <v>1127494</v>
      </c>
      <c r="L28" s="70">
        <f t="shared" si="2"/>
        <v>92.841950457130679</v>
      </c>
    </row>
    <row r="29" spans="1:12" ht="15.75" x14ac:dyDescent="0.25">
      <c r="A29" s="67">
        <v>27</v>
      </c>
      <c r="B29" s="75" t="s">
        <v>72</v>
      </c>
      <c r="C29" s="43">
        <v>593403</v>
      </c>
      <c r="D29" s="43">
        <v>45171</v>
      </c>
      <c r="E29" s="43">
        <v>638574</v>
      </c>
      <c r="F29" s="43">
        <v>1829892021.4000001</v>
      </c>
      <c r="G29" s="43">
        <v>34482</v>
      </c>
      <c r="H29" s="69">
        <f t="shared" si="0"/>
        <v>5.3998440274737147</v>
      </c>
      <c r="I29" s="43">
        <v>497162</v>
      </c>
      <c r="J29" s="70">
        <f t="shared" si="1"/>
        <v>77.855033245951134</v>
      </c>
      <c r="K29" s="43">
        <v>575274</v>
      </c>
      <c r="L29" s="70">
        <f t="shared" si="2"/>
        <v>90.087288239107764</v>
      </c>
    </row>
    <row r="30" spans="1:12" ht="15.75" x14ac:dyDescent="0.25">
      <c r="A30" s="67">
        <v>28</v>
      </c>
      <c r="B30" s="75" t="s">
        <v>73</v>
      </c>
      <c r="C30" s="43">
        <v>630890</v>
      </c>
      <c r="D30" s="43">
        <v>73805</v>
      </c>
      <c r="E30" s="43">
        <v>704695</v>
      </c>
      <c r="F30" s="43">
        <v>5203647770.4700003</v>
      </c>
      <c r="G30" s="43">
        <v>46639</v>
      </c>
      <c r="H30" s="69">
        <f t="shared" si="0"/>
        <v>6.6183242395646342</v>
      </c>
      <c r="I30" s="43">
        <v>549863</v>
      </c>
      <c r="J30" s="70">
        <f t="shared" si="1"/>
        <v>78.028508787489628</v>
      </c>
      <c r="K30" s="43">
        <v>645317</v>
      </c>
      <c r="L30" s="70">
        <f t="shared" si="2"/>
        <v>91.573943337188425</v>
      </c>
    </row>
    <row r="31" spans="1:12" ht="15.75" x14ac:dyDescent="0.25">
      <c r="A31" s="67">
        <v>29</v>
      </c>
      <c r="B31" s="75" t="s">
        <v>74</v>
      </c>
      <c r="C31" s="43">
        <v>463850</v>
      </c>
      <c r="D31" s="43">
        <v>250109</v>
      </c>
      <c r="E31" s="43">
        <v>713959</v>
      </c>
      <c r="F31" s="43">
        <v>5100474129.3200006</v>
      </c>
      <c r="G31" s="43">
        <v>43325</v>
      </c>
      <c r="H31" s="69">
        <f t="shared" si="0"/>
        <v>6.0682756292728293</v>
      </c>
      <c r="I31" s="43">
        <v>574081</v>
      </c>
      <c r="J31" s="70">
        <f t="shared" si="1"/>
        <v>80.408118673481255</v>
      </c>
      <c r="K31" s="43">
        <v>643211</v>
      </c>
      <c r="L31" s="70">
        <f t="shared" si="2"/>
        <v>90.090747507910123</v>
      </c>
    </row>
    <row r="32" spans="1:12" ht="15.75" x14ac:dyDescent="0.25">
      <c r="A32" s="67">
        <v>30</v>
      </c>
      <c r="B32" s="75" t="s">
        <v>75</v>
      </c>
      <c r="C32" s="43">
        <v>1027933</v>
      </c>
      <c r="D32" s="43">
        <v>335358</v>
      </c>
      <c r="E32" s="43">
        <v>1363291</v>
      </c>
      <c r="F32" s="43">
        <v>8639793364.2199993</v>
      </c>
      <c r="G32" s="43">
        <v>97862</v>
      </c>
      <c r="H32" s="69">
        <f t="shared" si="0"/>
        <v>7.1783647071681687</v>
      </c>
      <c r="I32" s="43">
        <v>1019597</v>
      </c>
      <c r="J32" s="70">
        <f t="shared" si="1"/>
        <v>74.789388325749968</v>
      </c>
      <c r="K32" s="43">
        <v>1246779</v>
      </c>
      <c r="L32" s="70">
        <f t="shared" si="2"/>
        <v>91.453622154037546</v>
      </c>
    </row>
    <row r="33" spans="1:12" ht="15.75" x14ac:dyDescent="0.25">
      <c r="A33" s="67">
        <v>31</v>
      </c>
      <c r="B33" s="75" t="s">
        <v>76</v>
      </c>
      <c r="C33" s="43">
        <v>539214</v>
      </c>
      <c r="D33" s="43">
        <v>62929</v>
      </c>
      <c r="E33" s="43">
        <v>602143</v>
      </c>
      <c r="F33" s="43">
        <v>4676946215.2700005</v>
      </c>
      <c r="G33" s="43">
        <v>36452</v>
      </c>
      <c r="H33" s="69">
        <f t="shared" si="0"/>
        <v>6.0537114937813774</v>
      </c>
      <c r="I33" s="43">
        <v>392458</v>
      </c>
      <c r="J33" s="70">
        <f t="shared" si="1"/>
        <v>65.176876589115878</v>
      </c>
      <c r="K33" s="43">
        <v>559403</v>
      </c>
      <c r="L33" s="70">
        <f t="shared" si="2"/>
        <v>92.902018291336105</v>
      </c>
    </row>
    <row r="34" spans="1:12" ht="15.75" x14ac:dyDescent="0.25">
      <c r="A34" s="67">
        <v>32</v>
      </c>
      <c r="B34" s="75" t="s">
        <v>77</v>
      </c>
      <c r="C34" s="43">
        <v>559712</v>
      </c>
      <c r="D34" s="43">
        <v>221521</v>
      </c>
      <c r="E34" s="43">
        <v>781233</v>
      </c>
      <c r="F34" s="43">
        <v>6103759077.5199995</v>
      </c>
      <c r="G34" s="43">
        <v>47873</v>
      </c>
      <c r="H34" s="69">
        <f t="shared" si="0"/>
        <v>6.1278773426109749</v>
      </c>
      <c r="I34" s="43">
        <v>629458</v>
      </c>
      <c r="J34" s="70">
        <f t="shared" si="1"/>
        <v>80.572377254929066</v>
      </c>
      <c r="K34" s="43">
        <v>728660</v>
      </c>
      <c r="L34" s="70">
        <f t="shared" si="2"/>
        <v>93.270509566288169</v>
      </c>
    </row>
    <row r="35" spans="1:12" ht="15.75" x14ac:dyDescent="0.25">
      <c r="A35" s="67">
        <v>33</v>
      </c>
      <c r="B35" s="75" t="s">
        <v>78</v>
      </c>
      <c r="C35" s="43">
        <v>1577930</v>
      </c>
      <c r="D35" s="43">
        <v>174773</v>
      </c>
      <c r="E35" s="43">
        <v>1752703</v>
      </c>
      <c r="F35" s="43">
        <v>10857337448.919998</v>
      </c>
      <c r="G35" s="43">
        <v>197474</v>
      </c>
      <c r="H35" s="69">
        <f t="shared" si="0"/>
        <v>11.266826153660945</v>
      </c>
      <c r="I35" s="43">
        <v>1180348</v>
      </c>
      <c r="J35" s="70">
        <f t="shared" si="1"/>
        <v>67.344438846741298</v>
      </c>
      <c r="K35" s="43">
        <v>1626784</v>
      </c>
      <c r="L35" s="70">
        <f t="shared" si="2"/>
        <v>92.815725197024264</v>
      </c>
    </row>
    <row r="36" spans="1:12" ht="15.75" x14ac:dyDescent="0.25">
      <c r="A36" s="227" t="s">
        <v>45</v>
      </c>
      <c r="B36" s="227"/>
      <c r="C36" s="64">
        <f>SUM(C3:C35)</f>
        <v>29138367</v>
      </c>
      <c r="D36" s="64">
        <f t="shared" ref="D36:G36" si="3">SUM(D3:D35)</f>
        <v>8872935</v>
      </c>
      <c r="E36" s="64">
        <f t="shared" si="3"/>
        <v>38011302</v>
      </c>
      <c r="F36" s="71">
        <f t="shared" si="3"/>
        <v>222886515828.80005</v>
      </c>
      <c r="G36" s="64">
        <f t="shared" si="3"/>
        <v>2760080</v>
      </c>
      <c r="H36" s="69">
        <f>G36/E36%</f>
        <v>7.26120878469251</v>
      </c>
      <c r="I36" s="64">
        <f>SUM(I3:I35)</f>
        <v>28217595</v>
      </c>
      <c r="J36" s="70">
        <f t="shared" si="1"/>
        <v>74.23474996989053</v>
      </c>
      <c r="K36" s="64">
        <f>SUM(K3:K35)</f>
        <v>35065841</v>
      </c>
      <c r="L36" s="70">
        <f t="shared" si="2"/>
        <v>92.251091530618964</v>
      </c>
    </row>
  </sheetData>
  <mergeCells count="2">
    <mergeCell ref="A1:L1"/>
    <mergeCell ref="A36:B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19DB6-03D7-4811-B755-E9940E0A44EC}">
  <dimension ref="A1:E39"/>
  <sheetViews>
    <sheetView workbookViewId="0">
      <selection activeCell="H7" sqref="H7"/>
    </sheetView>
  </sheetViews>
  <sheetFormatPr defaultRowHeight="15" x14ac:dyDescent="0.25"/>
  <cols>
    <col min="1" max="1" width="5.85546875" bestFit="1" customWidth="1"/>
    <col min="2" max="2" width="28.7109375" bestFit="1" customWidth="1"/>
    <col min="3" max="3" width="25.28515625" customWidth="1"/>
    <col min="4" max="4" width="24.7109375" customWidth="1"/>
    <col min="5" max="5" width="18.5703125" customWidth="1"/>
  </cols>
  <sheetData>
    <row r="1" spans="1:5" ht="18" x14ac:dyDescent="0.25">
      <c r="A1" s="229" t="s">
        <v>326</v>
      </c>
      <c r="B1" s="229"/>
      <c r="C1" s="229"/>
      <c r="D1" s="229"/>
      <c r="E1" s="229"/>
    </row>
    <row r="2" spans="1:5" x14ac:dyDescent="0.25">
      <c r="A2" s="230" t="s">
        <v>327</v>
      </c>
      <c r="B2" s="231"/>
      <c r="C2" s="231"/>
      <c r="D2" s="231"/>
      <c r="E2" s="232"/>
    </row>
    <row r="3" spans="1:5" ht="15" customHeight="1" x14ac:dyDescent="0.25">
      <c r="A3" s="233" t="s">
        <v>79</v>
      </c>
      <c r="B3" s="233" t="s">
        <v>80</v>
      </c>
      <c r="C3" s="234" t="s">
        <v>81</v>
      </c>
      <c r="D3" s="234"/>
      <c r="E3" s="234"/>
    </row>
    <row r="4" spans="1:5" x14ac:dyDescent="0.25">
      <c r="A4" s="233"/>
      <c r="B4" s="233"/>
      <c r="C4" s="76" t="s">
        <v>82</v>
      </c>
      <c r="D4" s="76" t="s">
        <v>83</v>
      </c>
      <c r="E4" s="76" t="s">
        <v>84</v>
      </c>
    </row>
    <row r="5" spans="1:5" x14ac:dyDescent="0.25">
      <c r="A5" s="228" t="s">
        <v>85</v>
      </c>
      <c r="B5" s="228"/>
      <c r="C5" s="228"/>
      <c r="D5" s="228"/>
      <c r="E5" s="228"/>
    </row>
    <row r="6" spans="1:5" x14ac:dyDescent="0.25">
      <c r="A6" s="81">
        <v>1</v>
      </c>
      <c r="B6" s="81" t="s">
        <v>13</v>
      </c>
      <c r="C6" s="80">
        <v>5265318</v>
      </c>
      <c r="D6" s="80">
        <v>2279318</v>
      </c>
      <c r="E6" s="80">
        <f>C6+D6</f>
        <v>7544636</v>
      </c>
    </row>
    <row r="7" spans="1:5" x14ac:dyDescent="0.25">
      <c r="A7" s="81">
        <v>2</v>
      </c>
      <c r="B7" s="81" t="s">
        <v>15</v>
      </c>
      <c r="C7" s="80">
        <v>549761</v>
      </c>
      <c r="D7" s="80">
        <v>261592</v>
      </c>
      <c r="E7" s="80">
        <f t="shared" ref="E7:E17" si="0">C7+D7</f>
        <v>811353</v>
      </c>
    </row>
    <row r="8" spans="1:5" x14ac:dyDescent="0.25">
      <c r="A8" s="81">
        <v>3</v>
      </c>
      <c r="B8" s="81" t="s">
        <v>16</v>
      </c>
      <c r="C8" s="80">
        <v>93026</v>
      </c>
      <c r="D8" s="80">
        <v>40760</v>
      </c>
      <c r="E8" s="80">
        <f t="shared" si="0"/>
        <v>133786</v>
      </c>
    </row>
    <row r="9" spans="1:5" x14ac:dyDescent="0.25">
      <c r="A9" s="81">
        <v>4</v>
      </c>
      <c r="B9" s="81" t="s">
        <v>17</v>
      </c>
      <c r="C9" s="80">
        <v>668434</v>
      </c>
      <c r="D9" s="80">
        <v>294798</v>
      </c>
      <c r="E9" s="80">
        <f t="shared" si="0"/>
        <v>963232</v>
      </c>
    </row>
    <row r="10" spans="1:5" x14ac:dyDescent="0.25">
      <c r="A10" s="81">
        <v>5</v>
      </c>
      <c r="B10" s="81" t="s">
        <v>18</v>
      </c>
      <c r="C10" s="80">
        <v>561551</v>
      </c>
      <c r="D10" s="80">
        <v>238869</v>
      </c>
      <c r="E10" s="80">
        <f t="shared" si="0"/>
        <v>800420</v>
      </c>
    </row>
    <row r="11" spans="1:5" x14ac:dyDescent="0.25">
      <c r="A11" s="81">
        <v>6</v>
      </c>
      <c r="B11" s="81" t="s">
        <v>19</v>
      </c>
      <c r="C11" s="80">
        <v>327559</v>
      </c>
      <c r="D11" s="80">
        <v>146259</v>
      </c>
      <c r="E11" s="80">
        <f t="shared" si="0"/>
        <v>473818</v>
      </c>
    </row>
    <row r="12" spans="1:5" x14ac:dyDescent="0.25">
      <c r="A12" s="81">
        <v>7</v>
      </c>
      <c r="B12" s="81" t="s">
        <v>20</v>
      </c>
      <c r="C12" s="80">
        <v>155460</v>
      </c>
      <c r="D12" s="80">
        <v>74120</v>
      </c>
      <c r="E12" s="80">
        <f t="shared" si="0"/>
        <v>229580</v>
      </c>
    </row>
    <row r="13" spans="1:5" x14ac:dyDescent="0.25">
      <c r="A13" s="81">
        <v>8</v>
      </c>
      <c r="B13" s="81" t="s">
        <v>21</v>
      </c>
      <c r="C13" s="80">
        <v>195651</v>
      </c>
      <c r="D13" s="80">
        <v>68870</v>
      </c>
      <c r="E13" s="80">
        <f t="shared" si="0"/>
        <v>264521</v>
      </c>
    </row>
    <row r="14" spans="1:5" x14ac:dyDescent="0.25">
      <c r="A14" s="81">
        <v>9</v>
      </c>
      <c r="B14" s="81" t="s">
        <v>22</v>
      </c>
      <c r="C14" s="80">
        <v>2692291</v>
      </c>
      <c r="D14" s="80">
        <v>577516</v>
      </c>
      <c r="E14" s="80">
        <f t="shared" si="0"/>
        <v>3269807</v>
      </c>
    </row>
    <row r="15" spans="1:5" x14ac:dyDescent="0.25">
      <c r="A15" s="81">
        <v>10</v>
      </c>
      <c r="B15" s="81" t="s">
        <v>23</v>
      </c>
      <c r="C15" s="80">
        <v>9329516</v>
      </c>
      <c r="D15" s="80">
        <v>5093908</v>
      </c>
      <c r="E15" s="80">
        <f t="shared" si="0"/>
        <v>14423424</v>
      </c>
    </row>
    <row r="16" spans="1:5" x14ac:dyDescent="0.25">
      <c r="A16" s="81">
        <v>11</v>
      </c>
      <c r="B16" s="81" t="s">
        <v>24</v>
      </c>
      <c r="C16" s="80">
        <v>634672</v>
      </c>
      <c r="D16" s="80">
        <v>304006</v>
      </c>
      <c r="E16" s="80">
        <f t="shared" si="0"/>
        <v>938678</v>
      </c>
    </row>
    <row r="17" spans="1:5" x14ac:dyDescent="0.25">
      <c r="A17" s="81">
        <v>12</v>
      </c>
      <c r="B17" s="81" t="s">
        <v>25</v>
      </c>
      <c r="C17" s="80">
        <v>769378</v>
      </c>
      <c r="D17" s="80">
        <v>271875</v>
      </c>
      <c r="E17" s="80">
        <f t="shared" si="0"/>
        <v>1041253</v>
      </c>
    </row>
    <row r="18" spans="1:5" x14ac:dyDescent="0.25">
      <c r="A18" s="228" t="s">
        <v>86</v>
      </c>
      <c r="B18" s="228"/>
      <c r="C18" s="76">
        <f>SUM(C6:C17)</f>
        <v>21242617</v>
      </c>
      <c r="D18" s="76">
        <f t="shared" ref="D18:E18" si="1">SUM(D6:D17)</f>
        <v>9651891</v>
      </c>
      <c r="E18" s="76">
        <f t="shared" si="1"/>
        <v>30894508</v>
      </c>
    </row>
    <row r="19" spans="1:5" x14ac:dyDescent="0.25">
      <c r="A19" s="228" t="s">
        <v>87</v>
      </c>
      <c r="B19" s="228"/>
      <c r="C19" s="228"/>
      <c r="D19" s="228"/>
      <c r="E19" s="228"/>
    </row>
    <row r="20" spans="1:5" x14ac:dyDescent="0.25">
      <c r="A20" s="81">
        <v>13</v>
      </c>
      <c r="B20" s="81" t="s">
        <v>27</v>
      </c>
      <c r="C20" s="80">
        <v>56260</v>
      </c>
      <c r="D20" s="80">
        <v>17291</v>
      </c>
      <c r="E20" s="80">
        <f t="shared" ref="E20:E34" si="2">C20+D20</f>
        <v>73551</v>
      </c>
    </row>
    <row r="21" spans="1:5" x14ac:dyDescent="0.25">
      <c r="A21" s="81">
        <v>14</v>
      </c>
      <c r="B21" s="81" t="s">
        <v>29</v>
      </c>
      <c r="C21" s="80">
        <v>677</v>
      </c>
      <c r="D21" s="80">
        <v>488</v>
      </c>
      <c r="E21" s="80">
        <f t="shared" si="2"/>
        <v>1165</v>
      </c>
    </row>
    <row r="22" spans="1:5" x14ac:dyDescent="0.25">
      <c r="A22" s="81">
        <v>15</v>
      </c>
      <c r="B22" s="81" t="s">
        <v>30</v>
      </c>
      <c r="C22" s="80">
        <v>2249</v>
      </c>
      <c r="D22" s="80">
        <v>1113</v>
      </c>
      <c r="E22" s="80">
        <f t="shared" si="2"/>
        <v>3362</v>
      </c>
    </row>
    <row r="23" spans="1:5" x14ac:dyDescent="0.25">
      <c r="A23" s="81">
        <v>16</v>
      </c>
      <c r="B23" s="81" t="s">
        <v>31</v>
      </c>
      <c r="C23" s="80">
        <v>427916</v>
      </c>
      <c r="D23" s="80">
        <v>94176</v>
      </c>
      <c r="E23" s="80">
        <f t="shared" si="2"/>
        <v>522092</v>
      </c>
    </row>
    <row r="24" spans="1:5" x14ac:dyDescent="0.25">
      <c r="A24" s="81">
        <v>17</v>
      </c>
      <c r="B24" s="81" t="s">
        <v>32</v>
      </c>
      <c r="C24" s="80">
        <v>527111</v>
      </c>
      <c r="D24" s="80">
        <v>36355</v>
      </c>
      <c r="E24" s="80">
        <f t="shared" si="2"/>
        <v>563466</v>
      </c>
    </row>
    <row r="25" spans="1:5" x14ac:dyDescent="0.25">
      <c r="A25" s="81">
        <v>18</v>
      </c>
      <c r="B25" s="81" t="s">
        <v>33</v>
      </c>
      <c r="C25" s="80">
        <v>106937</v>
      </c>
      <c r="D25" s="80">
        <v>49989</v>
      </c>
      <c r="E25" s="80">
        <f t="shared" si="2"/>
        <v>156926</v>
      </c>
    </row>
    <row r="26" spans="1:5" x14ac:dyDescent="0.25">
      <c r="A26" s="81">
        <v>19</v>
      </c>
      <c r="B26" s="81" t="s">
        <v>88</v>
      </c>
      <c r="C26" s="80">
        <v>21283</v>
      </c>
      <c r="D26" s="80">
        <v>4001</v>
      </c>
      <c r="E26" s="80">
        <f t="shared" si="2"/>
        <v>25284</v>
      </c>
    </row>
    <row r="27" spans="1:5" x14ac:dyDescent="0.25">
      <c r="A27" s="81">
        <v>20</v>
      </c>
      <c r="B27" s="81" t="s">
        <v>34</v>
      </c>
      <c r="C27" s="80">
        <v>10836</v>
      </c>
      <c r="D27" s="80">
        <v>4465</v>
      </c>
      <c r="E27" s="80">
        <f t="shared" si="2"/>
        <v>15301</v>
      </c>
    </row>
    <row r="28" spans="1:5" x14ac:dyDescent="0.25">
      <c r="A28" s="81">
        <v>21</v>
      </c>
      <c r="B28" s="81" t="s">
        <v>35</v>
      </c>
      <c r="C28" s="80">
        <v>198</v>
      </c>
      <c r="D28" s="80">
        <v>125</v>
      </c>
      <c r="E28" s="80">
        <f t="shared" si="2"/>
        <v>323</v>
      </c>
    </row>
    <row r="29" spans="1:5" x14ac:dyDescent="0.25">
      <c r="A29" s="81">
        <v>22</v>
      </c>
      <c r="B29" s="81" t="s">
        <v>36</v>
      </c>
      <c r="C29" s="80">
        <v>439</v>
      </c>
      <c r="D29" s="80">
        <v>226</v>
      </c>
      <c r="E29" s="80">
        <f t="shared" si="2"/>
        <v>665</v>
      </c>
    </row>
    <row r="30" spans="1:5" x14ac:dyDescent="0.25">
      <c r="A30" s="81">
        <v>23</v>
      </c>
      <c r="B30" s="81" t="s">
        <v>37</v>
      </c>
      <c r="C30" s="80">
        <v>21583</v>
      </c>
      <c r="D30" s="80">
        <v>8891</v>
      </c>
      <c r="E30" s="80">
        <f t="shared" si="2"/>
        <v>30474</v>
      </c>
    </row>
    <row r="31" spans="1:5" x14ac:dyDescent="0.25">
      <c r="A31" s="81">
        <v>24</v>
      </c>
      <c r="B31" s="81" t="s">
        <v>38</v>
      </c>
      <c r="C31" s="80">
        <v>1067</v>
      </c>
      <c r="D31" s="80">
        <v>462</v>
      </c>
      <c r="E31" s="80">
        <f t="shared" si="2"/>
        <v>1529</v>
      </c>
    </row>
    <row r="32" spans="1:5" x14ac:dyDescent="0.25">
      <c r="A32" s="81">
        <v>25</v>
      </c>
      <c r="B32" s="81" t="s">
        <v>39</v>
      </c>
      <c r="C32" s="80">
        <v>1442</v>
      </c>
      <c r="D32" s="80">
        <v>224</v>
      </c>
      <c r="E32" s="80">
        <f t="shared" si="2"/>
        <v>1666</v>
      </c>
    </row>
    <row r="33" spans="1:5" x14ac:dyDescent="0.25">
      <c r="A33" s="81">
        <v>26</v>
      </c>
      <c r="B33" s="81" t="s">
        <v>89</v>
      </c>
      <c r="C33" s="80">
        <v>1471</v>
      </c>
      <c r="D33" s="80">
        <v>388</v>
      </c>
      <c r="E33" s="80">
        <f t="shared" si="2"/>
        <v>1859</v>
      </c>
    </row>
    <row r="34" spans="1:5" x14ac:dyDescent="0.25">
      <c r="A34" s="81">
        <v>27</v>
      </c>
      <c r="B34" s="81" t="s">
        <v>40</v>
      </c>
      <c r="C34" s="80">
        <v>24884</v>
      </c>
      <c r="D34" s="80">
        <v>3977</v>
      </c>
      <c r="E34" s="80">
        <f t="shared" si="2"/>
        <v>28861</v>
      </c>
    </row>
    <row r="35" spans="1:5" x14ac:dyDescent="0.25">
      <c r="A35" s="228" t="s">
        <v>86</v>
      </c>
      <c r="B35" s="228"/>
      <c r="C35" s="76">
        <f>SUM(C20:C34)</f>
        <v>1204353</v>
      </c>
      <c r="D35" s="76">
        <f t="shared" ref="D35:E35" si="3">SUM(D20:D34)</f>
        <v>222171</v>
      </c>
      <c r="E35" s="76">
        <f t="shared" si="3"/>
        <v>1426524</v>
      </c>
    </row>
    <row r="36" spans="1:5" x14ac:dyDescent="0.25">
      <c r="A36" s="228" t="s">
        <v>90</v>
      </c>
      <c r="B36" s="228"/>
      <c r="C36" s="228"/>
      <c r="D36" s="228"/>
      <c r="E36" s="228"/>
    </row>
    <row r="37" spans="1:5" x14ac:dyDescent="0.25">
      <c r="A37" s="81">
        <v>26</v>
      </c>
      <c r="B37" s="81" t="s">
        <v>42</v>
      </c>
      <c r="C37" s="80">
        <v>7078615</v>
      </c>
      <c r="D37" s="82">
        <v>3408073</v>
      </c>
      <c r="E37" s="80">
        <f t="shared" ref="E37" si="4">C37+D37</f>
        <v>10486688</v>
      </c>
    </row>
    <row r="38" spans="1:5" x14ac:dyDescent="0.25">
      <c r="A38" s="228" t="s">
        <v>86</v>
      </c>
      <c r="B38" s="228"/>
      <c r="C38" s="76">
        <f>SUM(C37)</f>
        <v>7078615</v>
      </c>
      <c r="D38" s="76">
        <f t="shared" ref="D38:E38" si="5">SUM(D37)</f>
        <v>3408073</v>
      </c>
      <c r="E38" s="76">
        <f t="shared" si="5"/>
        <v>10486688</v>
      </c>
    </row>
    <row r="39" spans="1:5" x14ac:dyDescent="0.25">
      <c r="A39" s="228" t="s">
        <v>45</v>
      </c>
      <c r="B39" s="228"/>
      <c r="C39" s="76">
        <f>C18+C35+C38</f>
        <v>29525585</v>
      </c>
      <c r="D39" s="76">
        <f t="shared" ref="D39:E39" si="6">D18+D35+D38</f>
        <v>13282135</v>
      </c>
      <c r="E39" s="76">
        <f t="shared" si="6"/>
        <v>42807720</v>
      </c>
    </row>
  </sheetData>
  <mergeCells count="12">
    <mergeCell ref="A39:B39"/>
    <mergeCell ref="A1:E1"/>
    <mergeCell ref="A2:E2"/>
    <mergeCell ref="A3:A4"/>
    <mergeCell ref="B3:B4"/>
    <mergeCell ref="C3:E3"/>
    <mergeCell ref="A5:E5"/>
    <mergeCell ref="A18:B18"/>
    <mergeCell ref="A19:E19"/>
    <mergeCell ref="A35:B35"/>
    <mergeCell ref="A36:E36"/>
    <mergeCell ref="A38:B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99F30-476A-4A1E-BBB5-CE868DF7F4F9}">
  <dimension ref="A1:E38"/>
  <sheetViews>
    <sheetView workbookViewId="0">
      <selection sqref="A1:E38"/>
    </sheetView>
  </sheetViews>
  <sheetFormatPr defaultRowHeight="15" x14ac:dyDescent="0.25"/>
  <cols>
    <col min="1" max="1" width="5.85546875" bestFit="1" customWidth="1"/>
    <col min="2" max="2" width="19.28515625" customWidth="1"/>
    <col min="3" max="3" width="22.7109375" customWidth="1"/>
    <col min="4" max="4" width="22.85546875" customWidth="1"/>
    <col min="5" max="5" width="23.28515625" customWidth="1"/>
  </cols>
  <sheetData>
    <row r="1" spans="1:5" ht="18" x14ac:dyDescent="0.25">
      <c r="A1" s="229" t="s">
        <v>326</v>
      </c>
      <c r="B1" s="229"/>
      <c r="C1" s="229"/>
      <c r="D1" s="229"/>
      <c r="E1" s="229"/>
    </row>
    <row r="2" spans="1:5" x14ac:dyDescent="0.25">
      <c r="A2" s="230" t="s">
        <v>327</v>
      </c>
      <c r="B2" s="231"/>
      <c r="C2" s="231"/>
      <c r="D2" s="231"/>
      <c r="E2" s="232"/>
    </row>
    <row r="3" spans="1:5" ht="15" customHeight="1" x14ac:dyDescent="0.25">
      <c r="A3" s="233" t="s">
        <v>79</v>
      </c>
      <c r="B3" s="233" t="s">
        <v>91</v>
      </c>
      <c r="C3" s="234" t="s">
        <v>81</v>
      </c>
      <c r="D3" s="234"/>
      <c r="E3" s="234"/>
    </row>
    <row r="4" spans="1:5" x14ac:dyDescent="0.25">
      <c r="A4" s="233"/>
      <c r="B4" s="233"/>
      <c r="C4" s="76" t="s">
        <v>82</v>
      </c>
      <c r="D4" s="76" t="s">
        <v>83</v>
      </c>
      <c r="E4" s="76" t="s">
        <v>84</v>
      </c>
    </row>
    <row r="5" spans="1:5" x14ac:dyDescent="0.25">
      <c r="A5" s="77">
        <v>1</v>
      </c>
      <c r="B5" s="78" t="s">
        <v>46</v>
      </c>
      <c r="C5" s="79">
        <v>1240963</v>
      </c>
      <c r="D5" s="80">
        <v>656128</v>
      </c>
      <c r="E5" s="80">
        <f>C5+D5</f>
        <v>1897091</v>
      </c>
    </row>
    <row r="6" spans="1:5" x14ac:dyDescent="0.25">
      <c r="A6" s="77">
        <v>2</v>
      </c>
      <c r="B6" s="78" t="s">
        <v>47</v>
      </c>
      <c r="C6" s="79">
        <v>1585154</v>
      </c>
      <c r="D6" s="80">
        <v>614882</v>
      </c>
      <c r="E6" s="80">
        <f t="shared" ref="E6:E37" si="0">C6+D6</f>
        <v>2200036</v>
      </c>
    </row>
    <row r="7" spans="1:5" x14ac:dyDescent="0.25">
      <c r="A7" s="77">
        <v>3</v>
      </c>
      <c r="B7" s="78" t="s">
        <v>48</v>
      </c>
      <c r="C7" s="79">
        <v>748312</v>
      </c>
      <c r="D7" s="80">
        <v>300392</v>
      </c>
      <c r="E7" s="80">
        <f t="shared" si="0"/>
        <v>1048704</v>
      </c>
    </row>
    <row r="8" spans="1:5" x14ac:dyDescent="0.25">
      <c r="A8" s="77">
        <v>4</v>
      </c>
      <c r="B8" s="78" t="s">
        <v>49</v>
      </c>
      <c r="C8" s="79">
        <v>537892</v>
      </c>
      <c r="D8" s="80">
        <v>240782</v>
      </c>
      <c r="E8" s="80">
        <f t="shared" si="0"/>
        <v>778674</v>
      </c>
    </row>
    <row r="9" spans="1:5" x14ac:dyDescent="0.25">
      <c r="A9" s="77">
        <v>5</v>
      </c>
      <c r="B9" s="78" t="s">
        <v>50</v>
      </c>
      <c r="C9" s="79">
        <v>1109750</v>
      </c>
      <c r="D9" s="80">
        <v>488441</v>
      </c>
      <c r="E9" s="80">
        <f t="shared" si="0"/>
        <v>1598191</v>
      </c>
    </row>
    <row r="10" spans="1:5" x14ac:dyDescent="0.25">
      <c r="A10" s="77">
        <v>6</v>
      </c>
      <c r="B10" s="78" t="s">
        <v>51</v>
      </c>
      <c r="C10" s="79">
        <v>966411</v>
      </c>
      <c r="D10" s="80">
        <v>293681</v>
      </c>
      <c r="E10" s="80">
        <f t="shared" si="0"/>
        <v>1260092</v>
      </c>
    </row>
    <row r="11" spans="1:5" x14ac:dyDescent="0.25">
      <c r="A11" s="77">
        <v>7</v>
      </c>
      <c r="B11" s="78" t="s">
        <v>52</v>
      </c>
      <c r="C11" s="79">
        <v>1214103</v>
      </c>
      <c r="D11" s="80">
        <v>665593</v>
      </c>
      <c r="E11" s="80">
        <f t="shared" si="0"/>
        <v>1879696</v>
      </c>
    </row>
    <row r="12" spans="1:5" x14ac:dyDescent="0.25">
      <c r="A12" s="77">
        <v>8</v>
      </c>
      <c r="B12" s="78" t="s">
        <v>53</v>
      </c>
      <c r="C12" s="79">
        <v>983377</v>
      </c>
      <c r="D12" s="80">
        <v>463973</v>
      </c>
      <c r="E12" s="80">
        <f t="shared" si="0"/>
        <v>1447350</v>
      </c>
    </row>
    <row r="13" spans="1:5" x14ac:dyDescent="0.25">
      <c r="A13" s="77">
        <v>9</v>
      </c>
      <c r="B13" s="78" t="s">
        <v>54</v>
      </c>
      <c r="C13" s="79">
        <v>530109</v>
      </c>
      <c r="D13" s="80">
        <v>250247</v>
      </c>
      <c r="E13" s="80">
        <f t="shared" si="0"/>
        <v>780356</v>
      </c>
    </row>
    <row r="14" spans="1:5" x14ac:dyDescent="0.25">
      <c r="A14" s="77">
        <v>10</v>
      </c>
      <c r="B14" s="78" t="s">
        <v>55</v>
      </c>
      <c r="C14" s="79">
        <v>707584</v>
      </c>
      <c r="D14" s="80">
        <v>354399</v>
      </c>
      <c r="E14" s="80">
        <f t="shared" si="0"/>
        <v>1061983</v>
      </c>
    </row>
    <row r="15" spans="1:5" x14ac:dyDescent="0.25">
      <c r="A15" s="77">
        <v>11</v>
      </c>
      <c r="B15" s="78" t="s">
        <v>56</v>
      </c>
      <c r="C15" s="79">
        <v>835037</v>
      </c>
      <c r="D15" s="80">
        <v>340980</v>
      </c>
      <c r="E15" s="80">
        <f t="shared" si="0"/>
        <v>1176017</v>
      </c>
    </row>
    <row r="16" spans="1:5" x14ac:dyDescent="0.25">
      <c r="A16" s="77">
        <v>12</v>
      </c>
      <c r="B16" s="78" t="s">
        <v>57</v>
      </c>
      <c r="C16" s="79">
        <v>635098</v>
      </c>
      <c r="D16" s="80">
        <v>267626</v>
      </c>
      <c r="E16" s="80">
        <f t="shared" si="0"/>
        <v>902724</v>
      </c>
    </row>
    <row r="17" spans="1:5" x14ac:dyDescent="0.25">
      <c r="A17" s="77">
        <v>13</v>
      </c>
      <c r="B17" s="78" t="s">
        <v>58</v>
      </c>
      <c r="C17" s="79">
        <v>443266</v>
      </c>
      <c r="D17" s="80">
        <v>124378</v>
      </c>
      <c r="E17" s="80">
        <f t="shared" si="0"/>
        <v>567644</v>
      </c>
    </row>
    <row r="18" spans="1:5" x14ac:dyDescent="0.25">
      <c r="A18" s="77">
        <v>14</v>
      </c>
      <c r="B18" s="78" t="s">
        <v>59</v>
      </c>
      <c r="C18" s="79">
        <v>583140</v>
      </c>
      <c r="D18" s="80">
        <v>283384</v>
      </c>
      <c r="E18" s="80">
        <f t="shared" si="0"/>
        <v>866524</v>
      </c>
    </row>
    <row r="19" spans="1:5" x14ac:dyDescent="0.25">
      <c r="A19" s="77">
        <v>15</v>
      </c>
      <c r="B19" s="78" t="s">
        <v>60</v>
      </c>
      <c r="C19" s="79">
        <v>996197</v>
      </c>
      <c r="D19" s="80">
        <v>378325</v>
      </c>
      <c r="E19" s="80">
        <f t="shared" si="0"/>
        <v>1374522</v>
      </c>
    </row>
    <row r="20" spans="1:5" x14ac:dyDescent="0.25">
      <c r="A20" s="77">
        <v>16</v>
      </c>
      <c r="B20" s="78" t="s">
        <v>61</v>
      </c>
      <c r="C20" s="79">
        <v>843595</v>
      </c>
      <c r="D20" s="80">
        <v>341841</v>
      </c>
      <c r="E20" s="80">
        <f t="shared" si="0"/>
        <v>1185436</v>
      </c>
    </row>
    <row r="21" spans="1:5" x14ac:dyDescent="0.25">
      <c r="A21" s="77">
        <v>17</v>
      </c>
      <c r="B21" s="78" t="s">
        <v>62</v>
      </c>
      <c r="C21" s="79">
        <v>3086825</v>
      </c>
      <c r="D21" s="80">
        <v>1381582</v>
      </c>
      <c r="E21" s="80">
        <f t="shared" si="0"/>
        <v>4468407</v>
      </c>
    </row>
    <row r="22" spans="1:5" x14ac:dyDescent="0.25">
      <c r="A22" s="77">
        <v>18</v>
      </c>
      <c r="B22" s="78" t="s">
        <v>63</v>
      </c>
      <c r="C22" s="79">
        <v>266564</v>
      </c>
      <c r="D22" s="80">
        <v>129101</v>
      </c>
      <c r="E22" s="80">
        <f t="shared" si="0"/>
        <v>395665</v>
      </c>
    </row>
    <row r="23" spans="1:5" x14ac:dyDescent="0.25">
      <c r="A23" s="77">
        <v>19</v>
      </c>
      <c r="B23" s="78" t="s">
        <v>64</v>
      </c>
      <c r="C23" s="79">
        <v>649715</v>
      </c>
      <c r="D23" s="80">
        <v>313230</v>
      </c>
      <c r="E23" s="80">
        <f t="shared" si="0"/>
        <v>962945</v>
      </c>
    </row>
    <row r="24" spans="1:5" x14ac:dyDescent="0.25">
      <c r="A24" s="77">
        <v>20</v>
      </c>
      <c r="B24" s="78" t="s">
        <v>65</v>
      </c>
      <c r="C24" s="79">
        <v>581384</v>
      </c>
      <c r="D24" s="80">
        <v>229652</v>
      </c>
      <c r="E24" s="80">
        <f t="shared" si="0"/>
        <v>811036</v>
      </c>
    </row>
    <row r="25" spans="1:5" x14ac:dyDescent="0.25">
      <c r="A25" s="77">
        <v>21</v>
      </c>
      <c r="B25" s="78" t="s">
        <v>66</v>
      </c>
      <c r="C25" s="79">
        <v>1057357</v>
      </c>
      <c r="D25" s="80">
        <v>444938</v>
      </c>
      <c r="E25" s="80">
        <f t="shared" si="0"/>
        <v>1502295</v>
      </c>
    </row>
    <row r="26" spans="1:5" x14ac:dyDescent="0.25">
      <c r="A26" s="77">
        <v>22</v>
      </c>
      <c r="B26" s="78" t="s">
        <v>67</v>
      </c>
      <c r="C26" s="79">
        <v>1349709</v>
      </c>
      <c r="D26" s="80">
        <v>656917</v>
      </c>
      <c r="E26" s="80">
        <f t="shared" si="0"/>
        <v>2006626</v>
      </c>
    </row>
    <row r="27" spans="1:5" x14ac:dyDescent="0.25">
      <c r="A27" s="77">
        <v>23</v>
      </c>
      <c r="B27" s="78" t="s">
        <v>68</v>
      </c>
      <c r="C27" s="79">
        <v>575829</v>
      </c>
      <c r="D27" s="80">
        <v>188395</v>
      </c>
      <c r="E27" s="80">
        <f t="shared" si="0"/>
        <v>764224</v>
      </c>
    </row>
    <row r="28" spans="1:5" x14ac:dyDescent="0.25">
      <c r="A28" s="77">
        <v>24</v>
      </c>
      <c r="B28" s="78" t="s">
        <v>69</v>
      </c>
      <c r="C28" s="79">
        <v>790309</v>
      </c>
      <c r="D28" s="80">
        <v>376056</v>
      </c>
      <c r="E28" s="80">
        <f t="shared" si="0"/>
        <v>1166365</v>
      </c>
    </row>
    <row r="29" spans="1:5" x14ac:dyDescent="0.25">
      <c r="A29" s="77">
        <v>25</v>
      </c>
      <c r="B29" s="78" t="s">
        <v>70</v>
      </c>
      <c r="C29" s="79">
        <v>1170466</v>
      </c>
      <c r="D29" s="80">
        <v>584629</v>
      </c>
      <c r="E29" s="80">
        <f t="shared" si="0"/>
        <v>1755095</v>
      </c>
    </row>
    <row r="30" spans="1:5" x14ac:dyDescent="0.25">
      <c r="A30" s="77">
        <v>26</v>
      </c>
      <c r="B30" s="78" t="s">
        <v>71</v>
      </c>
      <c r="C30" s="79">
        <v>988879</v>
      </c>
      <c r="D30" s="80">
        <v>513030</v>
      </c>
      <c r="E30" s="80">
        <f t="shared" si="0"/>
        <v>1501909</v>
      </c>
    </row>
    <row r="31" spans="1:5" x14ac:dyDescent="0.25">
      <c r="A31" s="77">
        <v>27</v>
      </c>
      <c r="B31" s="78" t="s">
        <v>72</v>
      </c>
      <c r="C31" s="79">
        <v>395262</v>
      </c>
      <c r="D31" s="80">
        <v>169140</v>
      </c>
      <c r="E31" s="80">
        <f t="shared" si="0"/>
        <v>564402</v>
      </c>
    </row>
    <row r="32" spans="1:5" x14ac:dyDescent="0.25">
      <c r="A32" s="77">
        <v>28</v>
      </c>
      <c r="B32" s="78" t="s">
        <v>73</v>
      </c>
      <c r="C32" s="79">
        <v>534352</v>
      </c>
      <c r="D32" s="80">
        <v>304981</v>
      </c>
      <c r="E32" s="80">
        <f t="shared" si="0"/>
        <v>839333</v>
      </c>
    </row>
    <row r="33" spans="1:5" x14ac:dyDescent="0.25">
      <c r="A33" s="77">
        <v>29</v>
      </c>
      <c r="B33" s="78" t="s">
        <v>74</v>
      </c>
      <c r="C33" s="79">
        <v>583183</v>
      </c>
      <c r="D33" s="80">
        <v>213931</v>
      </c>
      <c r="E33" s="80">
        <f t="shared" si="0"/>
        <v>797114</v>
      </c>
    </row>
    <row r="34" spans="1:5" x14ac:dyDescent="0.25">
      <c r="A34" s="77">
        <v>30</v>
      </c>
      <c r="B34" s="78" t="s">
        <v>75</v>
      </c>
      <c r="C34" s="79">
        <v>1201952</v>
      </c>
      <c r="D34" s="80">
        <v>535927</v>
      </c>
      <c r="E34" s="80">
        <f t="shared" si="0"/>
        <v>1737879</v>
      </c>
    </row>
    <row r="35" spans="1:5" x14ac:dyDescent="0.25">
      <c r="A35" s="77">
        <v>31</v>
      </c>
      <c r="B35" s="78" t="s">
        <v>76</v>
      </c>
      <c r="C35" s="79">
        <v>469046</v>
      </c>
      <c r="D35" s="80">
        <v>264980</v>
      </c>
      <c r="E35" s="80">
        <f t="shared" si="0"/>
        <v>734026</v>
      </c>
    </row>
    <row r="36" spans="1:5" x14ac:dyDescent="0.25">
      <c r="A36" s="77">
        <v>32</v>
      </c>
      <c r="B36" s="78" t="s">
        <v>77</v>
      </c>
      <c r="C36" s="79">
        <v>683910</v>
      </c>
      <c r="D36" s="80">
        <v>335540</v>
      </c>
      <c r="E36" s="80">
        <f t="shared" si="0"/>
        <v>1019450</v>
      </c>
    </row>
    <row r="37" spans="1:5" x14ac:dyDescent="0.25">
      <c r="A37" s="77">
        <v>33</v>
      </c>
      <c r="B37" s="78" t="s">
        <v>78</v>
      </c>
      <c r="C37" s="79">
        <v>1180855</v>
      </c>
      <c r="D37" s="80">
        <v>575054</v>
      </c>
      <c r="E37" s="80">
        <f t="shared" si="0"/>
        <v>1755909</v>
      </c>
    </row>
    <row r="38" spans="1:5" x14ac:dyDescent="0.25">
      <c r="A38" s="228" t="s">
        <v>45</v>
      </c>
      <c r="B38" s="228"/>
      <c r="C38" s="76">
        <f>SUM(C5:C37)</f>
        <v>29525585</v>
      </c>
      <c r="D38" s="76">
        <f t="shared" ref="D38:E38" si="1">SUM(D5:D37)</f>
        <v>13282135</v>
      </c>
      <c r="E38" s="76">
        <f t="shared" si="1"/>
        <v>42807720</v>
      </c>
    </row>
  </sheetData>
  <mergeCells count="6">
    <mergeCell ref="A38:B38"/>
    <mergeCell ref="A1:E1"/>
    <mergeCell ref="A2:E2"/>
    <mergeCell ref="A3:A4"/>
    <mergeCell ref="B3:B4"/>
    <mergeCell ref="C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8C06-CAB3-45C6-B3A8-7ADE9F193F32}">
  <dimension ref="A1:J52"/>
  <sheetViews>
    <sheetView topLeftCell="A19" workbookViewId="0">
      <selection sqref="A1:J52"/>
    </sheetView>
  </sheetViews>
  <sheetFormatPr defaultRowHeight="15" x14ac:dyDescent="0.25"/>
  <cols>
    <col min="2" max="2" width="47.85546875" bestFit="1" customWidth="1"/>
    <col min="3" max="3" width="16.42578125" customWidth="1"/>
    <col min="4" max="4" width="12.28515625" customWidth="1"/>
    <col min="5" max="5" width="14.7109375" customWidth="1"/>
    <col min="6" max="6" width="14.42578125" customWidth="1"/>
    <col min="7" max="7" width="12.42578125" customWidth="1"/>
    <col min="9" max="9" width="11.42578125" customWidth="1"/>
    <col min="10" max="10" width="21.28515625" customWidth="1"/>
  </cols>
  <sheetData>
    <row r="1" spans="1:10" ht="15" customHeight="1" x14ac:dyDescent="0.25">
      <c r="A1" s="235" t="s">
        <v>328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10" ht="15" customHeight="1" x14ac:dyDescent="0.25">
      <c r="A2" s="235"/>
      <c r="B2" s="235"/>
      <c r="C2" s="235"/>
      <c r="D2" s="235"/>
      <c r="E2" s="235"/>
      <c r="F2" s="235"/>
      <c r="G2" s="235"/>
      <c r="H2" s="235"/>
      <c r="I2" s="235"/>
      <c r="J2" s="235"/>
    </row>
    <row r="3" spans="1:10" ht="47.25" x14ac:dyDescent="0.25">
      <c r="A3" s="2" t="s">
        <v>92</v>
      </c>
      <c r="B3" s="3" t="s">
        <v>93</v>
      </c>
      <c r="C3" s="2" t="s">
        <v>94</v>
      </c>
      <c r="D3" s="4" t="s">
        <v>95</v>
      </c>
      <c r="E3" s="4" t="s">
        <v>96</v>
      </c>
      <c r="F3" s="4" t="s">
        <v>97</v>
      </c>
      <c r="G3" s="4" t="s">
        <v>329</v>
      </c>
      <c r="H3" s="5" t="s">
        <v>98</v>
      </c>
      <c r="I3" s="6" t="s">
        <v>99</v>
      </c>
      <c r="J3" s="6" t="s">
        <v>100</v>
      </c>
    </row>
    <row r="4" spans="1:10" ht="15.75" x14ac:dyDescent="0.25">
      <c r="A4" s="7">
        <v>1</v>
      </c>
      <c r="B4" s="8" t="s">
        <v>101</v>
      </c>
      <c r="C4" s="9" t="s">
        <v>14</v>
      </c>
      <c r="D4" s="10">
        <v>661</v>
      </c>
      <c r="E4" s="10">
        <v>100</v>
      </c>
      <c r="F4" s="10">
        <f t="shared" ref="F4:F15" si="0">+E4*D4</f>
        <v>66100</v>
      </c>
      <c r="G4" s="10">
        <v>54965</v>
      </c>
      <c r="H4" s="11">
        <f>G4/F4</f>
        <v>0.83154311649016643</v>
      </c>
      <c r="I4" s="12">
        <f t="shared" ref="I4:I52" si="1">G4-F4</f>
        <v>-11135</v>
      </c>
      <c r="J4" s="10">
        <v>548339</v>
      </c>
    </row>
    <row r="5" spans="1:10" ht="15.75" x14ac:dyDescent="0.25">
      <c r="A5" s="7">
        <v>2</v>
      </c>
      <c r="B5" s="8" t="s">
        <v>102</v>
      </c>
      <c r="C5" s="9" t="s">
        <v>14</v>
      </c>
      <c r="D5" s="10">
        <v>164</v>
      </c>
      <c r="E5" s="10">
        <v>100</v>
      </c>
      <c r="F5" s="10">
        <f t="shared" si="0"/>
        <v>16400</v>
      </c>
      <c r="G5" s="10">
        <v>9195</v>
      </c>
      <c r="H5" s="11">
        <f t="shared" ref="H5:H52" si="2">G5/F5</f>
        <v>0.56067073170731707</v>
      </c>
      <c r="I5" s="12">
        <f t="shared" si="1"/>
        <v>-7205</v>
      </c>
      <c r="J5" s="10">
        <v>117046</v>
      </c>
    </row>
    <row r="6" spans="1:10" ht="15.75" x14ac:dyDescent="0.25">
      <c r="A6" s="7">
        <v>3</v>
      </c>
      <c r="B6" s="8" t="s">
        <v>103</v>
      </c>
      <c r="C6" s="9" t="s">
        <v>14</v>
      </c>
      <c r="D6" s="10">
        <v>57</v>
      </c>
      <c r="E6" s="10">
        <v>100</v>
      </c>
      <c r="F6" s="10">
        <f t="shared" si="0"/>
        <v>5700</v>
      </c>
      <c r="G6" s="10">
        <v>3569</v>
      </c>
      <c r="H6" s="11">
        <f t="shared" si="2"/>
        <v>0.626140350877193</v>
      </c>
      <c r="I6" s="12">
        <f t="shared" si="1"/>
        <v>-2131</v>
      </c>
      <c r="J6" s="10">
        <v>22975</v>
      </c>
    </row>
    <row r="7" spans="1:10" ht="15.75" x14ac:dyDescent="0.25">
      <c r="A7" s="7">
        <v>4</v>
      </c>
      <c r="B7" s="8" t="s">
        <v>104</v>
      </c>
      <c r="C7" s="9" t="s">
        <v>14</v>
      </c>
      <c r="D7" s="10">
        <v>270</v>
      </c>
      <c r="E7" s="10">
        <v>100</v>
      </c>
      <c r="F7" s="10">
        <f t="shared" si="0"/>
        <v>27000</v>
      </c>
      <c r="G7" s="10">
        <v>21226</v>
      </c>
      <c r="H7" s="11">
        <f t="shared" si="2"/>
        <v>0.78614814814814815</v>
      </c>
      <c r="I7" s="12">
        <f t="shared" si="1"/>
        <v>-5774</v>
      </c>
      <c r="J7" s="10">
        <v>148520</v>
      </c>
    </row>
    <row r="8" spans="1:10" ht="15.75" x14ac:dyDescent="0.25">
      <c r="A8" s="7">
        <v>5</v>
      </c>
      <c r="B8" s="8" t="s">
        <v>105</v>
      </c>
      <c r="C8" s="9" t="s">
        <v>14</v>
      </c>
      <c r="D8" s="10">
        <v>170</v>
      </c>
      <c r="E8" s="10">
        <v>100</v>
      </c>
      <c r="F8" s="10">
        <f t="shared" si="0"/>
        <v>17000</v>
      </c>
      <c r="G8" s="10">
        <v>11965</v>
      </c>
      <c r="H8" s="11">
        <f t="shared" si="2"/>
        <v>0.70382352941176474</v>
      </c>
      <c r="I8" s="12">
        <f t="shared" si="1"/>
        <v>-5035</v>
      </c>
      <c r="J8" s="10">
        <v>114722</v>
      </c>
    </row>
    <row r="9" spans="1:10" ht="15.75" x14ac:dyDescent="0.25">
      <c r="A9" s="7">
        <v>6</v>
      </c>
      <c r="B9" s="8" t="s">
        <v>106</v>
      </c>
      <c r="C9" s="9" t="s">
        <v>14</v>
      </c>
      <c r="D9" s="10">
        <v>144</v>
      </c>
      <c r="E9" s="10">
        <v>100</v>
      </c>
      <c r="F9" s="10">
        <f t="shared" si="0"/>
        <v>14400</v>
      </c>
      <c r="G9" s="10">
        <v>6778</v>
      </c>
      <c r="H9" s="11">
        <f t="shared" si="2"/>
        <v>0.47069444444444447</v>
      </c>
      <c r="I9" s="12">
        <f t="shared" si="1"/>
        <v>-7622</v>
      </c>
      <c r="J9" s="10">
        <v>51710</v>
      </c>
    </row>
    <row r="10" spans="1:10" ht="15.75" x14ac:dyDescent="0.25">
      <c r="A10" s="7">
        <v>7</v>
      </c>
      <c r="B10" s="8" t="s">
        <v>107</v>
      </c>
      <c r="C10" s="9" t="s">
        <v>14</v>
      </c>
      <c r="D10" s="10">
        <v>67</v>
      </c>
      <c r="E10" s="10">
        <v>100</v>
      </c>
      <c r="F10" s="10">
        <f t="shared" si="0"/>
        <v>6700</v>
      </c>
      <c r="G10" s="10">
        <v>6311</v>
      </c>
      <c r="H10" s="11">
        <f t="shared" si="2"/>
        <v>0.94194029850746264</v>
      </c>
      <c r="I10" s="12">
        <f t="shared" si="1"/>
        <v>-389</v>
      </c>
      <c r="J10" s="10">
        <v>53848</v>
      </c>
    </row>
    <row r="11" spans="1:10" ht="15.75" x14ac:dyDescent="0.25">
      <c r="A11" s="7">
        <v>8</v>
      </c>
      <c r="B11" s="8" t="s">
        <v>108</v>
      </c>
      <c r="C11" s="9" t="s">
        <v>14</v>
      </c>
      <c r="D11" s="10">
        <v>57</v>
      </c>
      <c r="E11" s="10">
        <v>100</v>
      </c>
      <c r="F11" s="10">
        <f t="shared" si="0"/>
        <v>5700</v>
      </c>
      <c r="G11" s="10">
        <v>4855</v>
      </c>
      <c r="H11" s="11">
        <f t="shared" si="2"/>
        <v>0.85175438596491226</v>
      </c>
      <c r="I11" s="12">
        <f t="shared" si="1"/>
        <v>-845</v>
      </c>
      <c r="J11" s="10">
        <v>44974</v>
      </c>
    </row>
    <row r="12" spans="1:10" ht="15.75" x14ac:dyDescent="0.25">
      <c r="A12" s="7">
        <v>9</v>
      </c>
      <c r="B12" s="83" t="s">
        <v>109</v>
      </c>
      <c r="C12" s="9" t="s">
        <v>14</v>
      </c>
      <c r="D12" s="10">
        <v>731</v>
      </c>
      <c r="E12" s="10">
        <v>100</v>
      </c>
      <c r="F12" s="10">
        <f t="shared" si="0"/>
        <v>73100</v>
      </c>
      <c r="G12" s="10">
        <v>38104</v>
      </c>
      <c r="H12" s="11">
        <f t="shared" si="2"/>
        <v>0.52125854993160059</v>
      </c>
      <c r="I12" s="12">
        <f t="shared" si="1"/>
        <v>-34996</v>
      </c>
      <c r="J12" s="10">
        <v>257469</v>
      </c>
    </row>
    <row r="13" spans="1:10" ht="15.75" x14ac:dyDescent="0.25">
      <c r="A13" s="7">
        <v>10</v>
      </c>
      <c r="B13" s="8" t="s">
        <v>110</v>
      </c>
      <c r="C13" s="9" t="s">
        <v>14</v>
      </c>
      <c r="D13" s="10">
        <v>1390</v>
      </c>
      <c r="E13" s="10">
        <v>100</v>
      </c>
      <c r="F13" s="10">
        <f t="shared" si="0"/>
        <v>139000</v>
      </c>
      <c r="G13" s="10">
        <v>123581</v>
      </c>
      <c r="H13" s="11">
        <f t="shared" si="2"/>
        <v>0.88907194244604315</v>
      </c>
      <c r="I13" s="12">
        <f t="shared" si="1"/>
        <v>-15419</v>
      </c>
      <c r="J13" s="10">
        <v>1328542</v>
      </c>
    </row>
    <row r="14" spans="1:10" ht="15.75" x14ac:dyDescent="0.25">
      <c r="A14" s="7">
        <v>11</v>
      </c>
      <c r="B14" s="8" t="s">
        <v>111</v>
      </c>
      <c r="C14" s="9" t="s">
        <v>14</v>
      </c>
      <c r="D14" s="10">
        <v>245</v>
      </c>
      <c r="E14" s="10">
        <v>100</v>
      </c>
      <c r="F14" s="10">
        <f t="shared" si="0"/>
        <v>24500</v>
      </c>
      <c r="G14" s="10">
        <v>16144</v>
      </c>
      <c r="H14" s="11">
        <f t="shared" si="2"/>
        <v>0.65893877551020408</v>
      </c>
      <c r="I14" s="12">
        <f t="shared" si="1"/>
        <v>-8356</v>
      </c>
      <c r="J14" s="10">
        <v>87674</v>
      </c>
    </row>
    <row r="15" spans="1:10" ht="15.75" x14ac:dyDescent="0.25">
      <c r="A15" s="7">
        <v>12</v>
      </c>
      <c r="B15" s="8" t="s">
        <v>112</v>
      </c>
      <c r="C15" s="9" t="s">
        <v>14</v>
      </c>
      <c r="D15" s="10">
        <v>256</v>
      </c>
      <c r="E15" s="10">
        <v>100</v>
      </c>
      <c r="F15" s="10">
        <f t="shared" si="0"/>
        <v>25600</v>
      </c>
      <c r="G15" s="10">
        <v>21948</v>
      </c>
      <c r="H15" s="11">
        <f t="shared" si="2"/>
        <v>0.85734374999999996</v>
      </c>
      <c r="I15" s="12">
        <f t="shared" si="1"/>
        <v>-3652</v>
      </c>
      <c r="J15" s="10">
        <v>148280</v>
      </c>
    </row>
    <row r="16" spans="1:10" ht="15.75" x14ac:dyDescent="0.25">
      <c r="A16" s="13"/>
      <c r="B16" s="14" t="s">
        <v>113</v>
      </c>
      <c r="C16" s="15"/>
      <c r="D16" s="16">
        <f>SUM(D4:D15)</f>
        <v>4212</v>
      </c>
      <c r="E16" s="16"/>
      <c r="F16" s="16">
        <f>SUM(F4:F15)</f>
        <v>421200</v>
      </c>
      <c r="G16" s="16">
        <f>SUM(G4:G15)</f>
        <v>318641</v>
      </c>
      <c r="H16" s="17">
        <f t="shared" si="2"/>
        <v>0.75650759734093065</v>
      </c>
      <c r="I16" s="18">
        <f t="shared" si="1"/>
        <v>-102559</v>
      </c>
      <c r="J16" s="16">
        <f>SUM(J4:J15)</f>
        <v>2924099</v>
      </c>
    </row>
    <row r="17" spans="1:10" ht="15.75" x14ac:dyDescent="0.25">
      <c r="A17" s="7">
        <v>13</v>
      </c>
      <c r="B17" s="8" t="s">
        <v>114</v>
      </c>
      <c r="C17" s="9" t="s">
        <v>115</v>
      </c>
      <c r="D17" s="10">
        <v>187</v>
      </c>
      <c r="E17" s="10">
        <v>70</v>
      </c>
      <c r="F17" s="10">
        <f>D17*E17</f>
        <v>13090</v>
      </c>
      <c r="G17" s="10">
        <v>2912</v>
      </c>
      <c r="H17" s="11">
        <f t="shared" si="2"/>
        <v>0.22245989304812835</v>
      </c>
      <c r="I17" s="12">
        <f t="shared" si="1"/>
        <v>-10178</v>
      </c>
      <c r="J17" s="10">
        <v>26242</v>
      </c>
    </row>
    <row r="18" spans="1:10" ht="15.75" x14ac:dyDescent="0.25">
      <c r="A18" s="7">
        <v>14</v>
      </c>
      <c r="B18" s="8" t="s">
        <v>116</v>
      </c>
      <c r="C18" s="9" t="s">
        <v>115</v>
      </c>
      <c r="D18" s="10">
        <v>502</v>
      </c>
      <c r="E18" s="10">
        <v>70</v>
      </c>
      <c r="F18" s="10">
        <f t="shared" ref="F18:F39" si="3">D18*E18</f>
        <v>35140</v>
      </c>
      <c r="G18" s="10">
        <v>10480</v>
      </c>
      <c r="H18" s="11">
        <f t="shared" si="2"/>
        <v>0.29823562891291977</v>
      </c>
      <c r="I18" s="12">
        <f t="shared" si="1"/>
        <v>-24660</v>
      </c>
      <c r="J18" s="10">
        <v>56812</v>
      </c>
    </row>
    <row r="19" spans="1:10" ht="15.75" x14ac:dyDescent="0.25">
      <c r="A19" s="7">
        <v>15</v>
      </c>
      <c r="B19" s="8" t="s">
        <v>117</v>
      </c>
      <c r="C19" s="9" t="s">
        <v>115</v>
      </c>
      <c r="D19" s="10">
        <v>431</v>
      </c>
      <c r="E19" s="10">
        <v>70</v>
      </c>
      <c r="F19" s="10">
        <f t="shared" si="3"/>
        <v>30170</v>
      </c>
      <c r="G19" s="10">
        <v>2769</v>
      </c>
      <c r="H19" s="11">
        <f t="shared" si="2"/>
        <v>9.1779913821677162E-2</v>
      </c>
      <c r="I19" s="12">
        <f t="shared" si="1"/>
        <v>-27401</v>
      </c>
      <c r="J19" s="10">
        <v>61884</v>
      </c>
    </row>
    <row r="20" spans="1:10" ht="15.75" x14ac:dyDescent="0.25">
      <c r="A20" s="7">
        <v>16</v>
      </c>
      <c r="B20" s="8" t="s">
        <v>118</v>
      </c>
      <c r="C20" s="9" t="s">
        <v>115</v>
      </c>
      <c r="D20" s="10">
        <v>81</v>
      </c>
      <c r="E20" s="10">
        <v>70</v>
      </c>
      <c r="F20" s="10">
        <f t="shared" si="3"/>
        <v>5670</v>
      </c>
      <c r="G20" s="10">
        <v>7924</v>
      </c>
      <c r="H20" s="11">
        <f t="shared" si="2"/>
        <v>1.3975308641975308</v>
      </c>
      <c r="I20" s="12">
        <f t="shared" si="1"/>
        <v>2254</v>
      </c>
      <c r="J20" s="10">
        <v>34684</v>
      </c>
    </row>
    <row r="21" spans="1:10" ht="15.75" x14ac:dyDescent="0.25">
      <c r="A21" s="7">
        <v>17</v>
      </c>
      <c r="B21" s="8" t="s">
        <v>119</v>
      </c>
      <c r="C21" s="9" t="s">
        <v>28</v>
      </c>
      <c r="D21" s="10">
        <v>45</v>
      </c>
      <c r="E21" s="10">
        <v>40</v>
      </c>
      <c r="F21" s="10">
        <f t="shared" si="3"/>
        <v>1800</v>
      </c>
      <c r="G21" s="10">
        <v>589</v>
      </c>
      <c r="H21" s="11">
        <f t="shared" si="2"/>
        <v>0.32722222222222225</v>
      </c>
      <c r="I21" s="12">
        <f t="shared" si="1"/>
        <v>-1211</v>
      </c>
      <c r="J21" s="10">
        <v>1564</v>
      </c>
    </row>
    <row r="22" spans="1:10" ht="15.75" x14ac:dyDescent="0.25">
      <c r="A22" s="7">
        <v>18</v>
      </c>
      <c r="B22" s="8" t="s">
        <v>120</v>
      </c>
      <c r="C22" s="9" t="s">
        <v>28</v>
      </c>
      <c r="D22" s="10">
        <v>21</v>
      </c>
      <c r="E22" s="10">
        <v>40</v>
      </c>
      <c r="F22" s="10">
        <f t="shared" si="3"/>
        <v>840</v>
      </c>
      <c r="G22" s="10">
        <v>241</v>
      </c>
      <c r="H22" s="11">
        <f t="shared" si="2"/>
        <v>0.28690476190476188</v>
      </c>
      <c r="I22" s="12">
        <f t="shared" si="1"/>
        <v>-599</v>
      </c>
      <c r="J22" s="10">
        <v>488</v>
      </c>
    </row>
    <row r="23" spans="1:10" ht="15.75" x14ac:dyDescent="0.25">
      <c r="A23" s="7">
        <v>19</v>
      </c>
      <c r="B23" s="8" t="s">
        <v>121</v>
      </c>
      <c r="C23" s="9" t="s">
        <v>28</v>
      </c>
      <c r="D23" s="10">
        <v>8</v>
      </c>
      <c r="E23" s="10">
        <v>40</v>
      </c>
      <c r="F23" s="10">
        <f t="shared" si="3"/>
        <v>320</v>
      </c>
      <c r="G23" s="10">
        <v>39</v>
      </c>
      <c r="H23" s="11">
        <f t="shared" si="2"/>
        <v>0.121875</v>
      </c>
      <c r="I23" s="12">
        <f t="shared" si="1"/>
        <v>-281</v>
      </c>
      <c r="J23" s="10">
        <v>98</v>
      </c>
    </row>
    <row r="24" spans="1:10" ht="15.75" x14ac:dyDescent="0.25">
      <c r="A24" s="7">
        <v>20</v>
      </c>
      <c r="B24" s="8" t="s">
        <v>122</v>
      </c>
      <c r="C24" s="9" t="s">
        <v>28</v>
      </c>
      <c r="D24" s="10">
        <v>21</v>
      </c>
      <c r="E24" s="10">
        <v>40</v>
      </c>
      <c r="F24" s="10">
        <f t="shared" si="3"/>
        <v>840</v>
      </c>
      <c r="G24" s="10">
        <v>523</v>
      </c>
      <c r="H24" s="11">
        <f t="shared" si="2"/>
        <v>0.62261904761904763</v>
      </c>
      <c r="I24" s="12">
        <f t="shared" si="1"/>
        <v>-317</v>
      </c>
      <c r="J24" s="10">
        <v>1221</v>
      </c>
    </row>
    <row r="25" spans="1:10" ht="15.75" x14ac:dyDescent="0.25">
      <c r="A25" s="7">
        <v>21</v>
      </c>
      <c r="B25" s="8" t="s">
        <v>123</v>
      </c>
      <c r="C25" s="9" t="s">
        <v>28</v>
      </c>
      <c r="D25" s="10">
        <v>2</v>
      </c>
      <c r="E25" s="10">
        <v>40</v>
      </c>
      <c r="F25" s="10">
        <f t="shared" si="3"/>
        <v>80</v>
      </c>
      <c r="G25" s="10">
        <v>90</v>
      </c>
      <c r="H25" s="11">
        <f t="shared" si="2"/>
        <v>1.125</v>
      </c>
      <c r="I25" s="12">
        <f t="shared" si="1"/>
        <v>10</v>
      </c>
      <c r="J25" s="10">
        <v>350</v>
      </c>
    </row>
    <row r="26" spans="1:10" ht="15.75" x14ac:dyDescent="0.25">
      <c r="A26" s="7">
        <v>22</v>
      </c>
      <c r="B26" s="8" t="s">
        <v>124</v>
      </c>
      <c r="C26" s="9" t="s">
        <v>28</v>
      </c>
      <c r="D26" s="10">
        <v>44</v>
      </c>
      <c r="E26" s="10">
        <v>40</v>
      </c>
      <c r="F26" s="10">
        <f t="shared" si="3"/>
        <v>1760</v>
      </c>
      <c r="G26" s="10">
        <v>1643</v>
      </c>
      <c r="H26" s="11">
        <f t="shared" si="2"/>
        <v>0.93352272727272723</v>
      </c>
      <c r="I26" s="12">
        <f t="shared" si="1"/>
        <v>-117</v>
      </c>
      <c r="J26" s="10">
        <v>7337</v>
      </c>
    </row>
    <row r="27" spans="1:10" ht="15.75" x14ac:dyDescent="0.25">
      <c r="A27" s="7">
        <v>23</v>
      </c>
      <c r="B27" s="8" t="s">
        <v>125</v>
      </c>
      <c r="C27" s="9" t="s">
        <v>28</v>
      </c>
      <c r="D27" s="10">
        <v>46</v>
      </c>
      <c r="E27" s="10">
        <v>40</v>
      </c>
      <c r="F27" s="10">
        <f t="shared" si="3"/>
        <v>1840</v>
      </c>
      <c r="G27" s="10">
        <v>388</v>
      </c>
      <c r="H27" s="11">
        <f t="shared" si="2"/>
        <v>0.21086956521739131</v>
      </c>
      <c r="I27" s="12">
        <f t="shared" si="1"/>
        <v>-1452</v>
      </c>
      <c r="J27" s="10">
        <v>1998</v>
      </c>
    </row>
    <row r="28" spans="1:10" ht="15.75" x14ac:dyDescent="0.25">
      <c r="A28" s="7">
        <v>24</v>
      </c>
      <c r="B28" s="8" t="s">
        <v>126</v>
      </c>
      <c r="C28" s="9" t="s">
        <v>28</v>
      </c>
      <c r="D28" s="10">
        <v>10</v>
      </c>
      <c r="E28" s="10">
        <v>40</v>
      </c>
      <c r="F28" s="10">
        <f t="shared" si="3"/>
        <v>400</v>
      </c>
      <c r="G28" s="10">
        <v>413</v>
      </c>
      <c r="H28" s="11">
        <f t="shared" si="2"/>
        <v>1.0325</v>
      </c>
      <c r="I28" s="12">
        <f t="shared" si="1"/>
        <v>13</v>
      </c>
      <c r="J28" s="10">
        <v>5195</v>
      </c>
    </row>
    <row r="29" spans="1:10" ht="15.75" x14ac:dyDescent="0.25">
      <c r="A29" s="7">
        <v>25</v>
      </c>
      <c r="B29" s="8" t="s">
        <v>127</v>
      </c>
      <c r="C29" s="9" t="s">
        <v>28</v>
      </c>
      <c r="D29" s="10">
        <v>76</v>
      </c>
      <c r="E29" s="10">
        <v>40</v>
      </c>
      <c r="F29" s="10">
        <f t="shared" si="3"/>
        <v>3040</v>
      </c>
      <c r="G29" s="10">
        <v>1400</v>
      </c>
      <c r="H29" s="11">
        <f t="shared" si="2"/>
        <v>0.46052631578947367</v>
      </c>
      <c r="I29" s="12">
        <f t="shared" si="1"/>
        <v>-1640</v>
      </c>
      <c r="J29" s="10">
        <v>9137</v>
      </c>
    </row>
    <row r="30" spans="1:10" ht="15.75" x14ac:dyDescent="0.25">
      <c r="A30" s="7">
        <v>26</v>
      </c>
      <c r="B30" s="8" t="s">
        <v>128</v>
      </c>
      <c r="C30" s="9" t="s">
        <v>28</v>
      </c>
      <c r="D30" s="10">
        <v>10</v>
      </c>
      <c r="E30" s="10">
        <v>40</v>
      </c>
      <c r="F30" s="10">
        <f t="shared" si="3"/>
        <v>400</v>
      </c>
      <c r="G30" s="10">
        <v>9</v>
      </c>
      <c r="H30" s="11">
        <f t="shared" si="2"/>
        <v>2.2499999999999999E-2</v>
      </c>
      <c r="I30" s="12">
        <f t="shared" si="1"/>
        <v>-391</v>
      </c>
      <c r="J30" s="10">
        <v>312</v>
      </c>
    </row>
    <row r="31" spans="1:10" ht="15.75" x14ac:dyDescent="0.25">
      <c r="A31" s="7">
        <v>27</v>
      </c>
      <c r="B31" s="8" t="s">
        <v>129</v>
      </c>
      <c r="C31" s="9" t="s">
        <v>28</v>
      </c>
      <c r="D31" s="10">
        <v>3</v>
      </c>
      <c r="E31" s="10">
        <v>40</v>
      </c>
      <c r="F31" s="10">
        <f t="shared" si="3"/>
        <v>120</v>
      </c>
      <c r="G31" s="10">
        <v>0</v>
      </c>
      <c r="H31" s="11">
        <f t="shared" si="2"/>
        <v>0</v>
      </c>
      <c r="I31" s="12">
        <f t="shared" si="1"/>
        <v>-120</v>
      </c>
      <c r="J31" s="10">
        <v>3</v>
      </c>
    </row>
    <row r="32" spans="1:10" ht="15.75" x14ac:dyDescent="0.25">
      <c r="A32" s="7">
        <v>28</v>
      </c>
      <c r="B32" s="8" t="s">
        <v>130</v>
      </c>
      <c r="C32" s="9" t="s">
        <v>28</v>
      </c>
      <c r="D32" s="10">
        <v>3</v>
      </c>
      <c r="E32" s="10">
        <v>40</v>
      </c>
      <c r="F32" s="10">
        <f t="shared" si="3"/>
        <v>120</v>
      </c>
      <c r="G32" s="10">
        <v>225</v>
      </c>
      <c r="H32" s="11">
        <f t="shared" si="2"/>
        <v>1.875</v>
      </c>
      <c r="I32" s="12">
        <f t="shared" si="1"/>
        <v>105</v>
      </c>
      <c r="J32" s="10">
        <v>1708</v>
      </c>
    </row>
    <row r="33" spans="1:10" ht="15.75" x14ac:dyDescent="0.25">
      <c r="A33" s="7">
        <v>29</v>
      </c>
      <c r="B33" s="8" t="s">
        <v>131</v>
      </c>
      <c r="C33" s="9" t="s">
        <v>28</v>
      </c>
      <c r="D33" s="10">
        <v>15</v>
      </c>
      <c r="E33" s="10">
        <v>40</v>
      </c>
      <c r="F33" s="10">
        <f t="shared" si="3"/>
        <v>600</v>
      </c>
      <c r="G33" s="10">
        <v>359</v>
      </c>
      <c r="H33" s="11">
        <f t="shared" si="2"/>
        <v>0.59833333333333338</v>
      </c>
      <c r="I33" s="12">
        <f t="shared" si="1"/>
        <v>-241</v>
      </c>
      <c r="J33" s="10">
        <v>1421</v>
      </c>
    </row>
    <row r="34" spans="1:10" ht="15.75" x14ac:dyDescent="0.25">
      <c r="A34" s="7">
        <v>30</v>
      </c>
      <c r="B34" s="8" t="s">
        <v>132</v>
      </c>
      <c r="C34" s="9" t="s">
        <v>28</v>
      </c>
      <c r="D34" s="10">
        <v>2</v>
      </c>
      <c r="E34" s="10">
        <v>40</v>
      </c>
      <c r="F34" s="10">
        <f t="shared" si="3"/>
        <v>80</v>
      </c>
      <c r="G34" s="10">
        <v>6</v>
      </c>
      <c r="H34" s="11">
        <f t="shared" si="2"/>
        <v>7.4999999999999997E-2</v>
      </c>
      <c r="I34" s="12">
        <f t="shared" si="1"/>
        <v>-74</v>
      </c>
      <c r="J34" s="10">
        <v>53</v>
      </c>
    </row>
    <row r="35" spans="1:10" ht="15.75" x14ac:dyDescent="0.25">
      <c r="A35" s="7">
        <v>31</v>
      </c>
      <c r="B35" s="8" t="s">
        <v>133</v>
      </c>
      <c r="C35" s="9" t="s">
        <v>28</v>
      </c>
      <c r="D35" s="10">
        <v>3</v>
      </c>
      <c r="E35" s="10">
        <v>40</v>
      </c>
      <c r="F35" s="10">
        <f t="shared" si="3"/>
        <v>120</v>
      </c>
      <c r="G35" s="10">
        <v>0</v>
      </c>
      <c r="H35" s="11">
        <f t="shared" si="2"/>
        <v>0</v>
      </c>
      <c r="I35" s="12">
        <f t="shared" si="1"/>
        <v>-120</v>
      </c>
      <c r="J35" s="10">
        <v>36</v>
      </c>
    </row>
    <row r="36" spans="1:10" ht="15.75" x14ac:dyDescent="0.25">
      <c r="A36" s="7">
        <v>32</v>
      </c>
      <c r="B36" s="8" t="s">
        <v>134</v>
      </c>
      <c r="C36" s="9" t="s">
        <v>28</v>
      </c>
      <c r="D36" s="10">
        <v>2</v>
      </c>
      <c r="E36" s="10">
        <v>40</v>
      </c>
      <c r="F36" s="10">
        <f t="shared" si="3"/>
        <v>80</v>
      </c>
      <c r="G36" s="10">
        <v>0</v>
      </c>
      <c r="H36" s="11">
        <f t="shared" si="2"/>
        <v>0</v>
      </c>
      <c r="I36" s="12">
        <f t="shared" si="1"/>
        <v>-80</v>
      </c>
      <c r="J36" s="10">
        <v>22</v>
      </c>
    </row>
    <row r="37" spans="1:10" ht="15.75" x14ac:dyDescent="0.25">
      <c r="A37" s="7">
        <v>33</v>
      </c>
      <c r="B37" s="8" t="s">
        <v>135</v>
      </c>
      <c r="C37" s="9" t="s">
        <v>28</v>
      </c>
      <c r="D37" s="10">
        <v>3</v>
      </c>
      <c r="E37" s="10">
        <v>40</v>
      </c>
      <c r="F37" s="10">
        <f t="shared" si="3"/>
        <v>120</v>
      </c>
      <c r="G37" s="10">
        <v>271</v>
      </c>
      <c r="H37" s="11">
        <f t="shared" si="2"/>
        <v>2.2583333333333333</v>
      </c>
      <c r="I37" s="12">
        <f t="shared" si="1"/>
        <v>151</v>
      </c>
      <c r="J37" s="10">
        <v>970</v>
      </c>
    </row>
    <row r="38" spans="1:10" ht="15.75" x14ac:dyDescent="0.25">
      <c r="A38" s="7">
        <v>34</v>
      </c>
      <c r="B38" s="8" t="s">
        <v>136</v>
      </c>
      <c r="C38" s="9" t="s">
        <v>28</v>
      </c>
      <c r="D38" s="10">
        <v>5</v>
      </c>
      <c r="E38" s="10">
        <v>40</v>
      </c>
      <c r="F38" s="10">
        <f t="shared" si="3"/>
        <v>200</v>
      </c>
      <c r="G38" s="10">
        <v>95</v>
      </c>
      <c r="H38" s="11">
        <f t="shared" si="2"/>
        <v>0.47499999999999998</v>
      </c>
      <c r="I38" s="12">
        <f t="shared" si="1"/>
        <v>-105</v>
      </c>
      <c r="J38" s="10">
        <v>282</v>
      </c>
    </row>
    <row r="39" spans="1:10" ht="15.75" x14ac:dyDescent="0.25">
      <c r="A39" s="7">
        <v>35</v>
      </c>
      <c r="B39" s="8" t="s">
        <v>137</v>
      </c>
      <c r="C39" s="9" t="s">
        <v>28</v>
      </c>
      <c r="D39" s="10">
        <v>80</v>
      </c>
      <c r="E39" s="10">
        <v>40</v>
      </c>
      <c r="F39" s="10">
        <f t="shared" si="3"/>
        <v>3200</v>
      </c>
      <c r="G39" s="10">
        <v>7241</v>
      </c>
      <c r="H39" s="11">
        <f t="shared" si="2"/>
        <v>2.2628124999999999</v>
      </c>
      <c r="I39" s="12">
        <f t="shared" si="1"/>
        <v>4041</v>
      </c>
      <c r="J39" s="10">
        <v>24069</v>
      </c>
    </row>
    <row r="40" spans="1:10" ht="15.75" x14ac:dyDescent="0.25">
      <c r="A40" s="13"/>
      <c r="B40" s="14" t="s">
        <v>138</v>
      </c>
      <c r="C40" s="15"/>
      <c r="D40" s="16">
        <f>SUM(D17:D39)</f>
        <v>1600</v>
      </c>
      <c r="E40" s="16"/>
      <c r="F40" s="16">
        <f>SUM(F17:F39)</f>
        <v>100030</v>
      </c>
      <c r="G40" s="16">
        <f>SUM(G17:G39)</f>
        <v>37617</v>
      </c>
      <c r="H40" s="17">
        <f t="shared" si="2"/>
        <v>0.37605718284514644</v>
      </c>
      <c r="I40" s="18">
        <f t="shared" si="1"/>
        <v>-62413</v>
      </c>
      <c r="J40" s="16">
        <f>SUM(J17:J39)</f>
        <v>235886</v>
      </c>
    </row>
    <row r="41" spans="1:10" ht="15.75" x14ac:dyDescent="0.25">
      <c r="A41" s="7">
        <v>36</v>
      </c>
      <c r="B41" s="8" t="s">
        <v>139</v>
      </c>
      <c r="C41" s="9" t="s">
        <v>43</v>
      </c>
      <c r="D41" s="10">
        <v>1596</v>
      </c>
      <c r="E41" s="10">
        <v>100</v>
      </c>
      <c r="F41" s="10">
        <f>D41*E41</f>
        <v>159600</v>
      </c>
      <c r="G41" s="10">
        <v>132376</v>
      </c>
      <c r="H41" s="11">
        <f t="shared" si="2"/>
        <v>0.82942355889724306</v>
      </c>
      <c r="I41" s="12">
        <f t="shared" si="1"/>
        <v>-27224</v>
      </c>
      <c r="J41" s="10">
        <v>1100898</v>
      </c>
    </row>
    <row r="42" spans="1:10" ht="15.75" x14ac:dyDescent="0.25">
      <c r="A42" s="13"/>
      <c r="B42" s="14" t="s">
        <v>140</v>
      </c>
      <c r="C42" s="15"/>
      <c r="D42" s="16">
        <f>SUM(D41:D41)</f>
        <v>1596</v>
      </c>
      <c r="E42" s="16"/>
      <c r="F42" s="16">
        <f>SUM(F41:F41)</f>
        <v>159600</v>
      </c>
      <c r="G42" s="16">
        <f>SUM(G41:G41)</f>
        <v>132376</v>
      </c>
      <c r="H42" s="17">
        <f t="shared" si="2"/>
        <v>0.82942355889724306</v>
      </c>
      <c r="I42" s="18">
        <f t="shared" si="1"/>
        <v>-27224</v>
      </c>
      <c r="J42" s="16">
        <f>SUM(J41:J41)</f>
        <v>1100898</v>
      </c>
    </row>
    <row r="43" spans="1:10" ht="15.75" x14ac:dyDescent="0.25">
      <c r="A43" s="7">
        <v>37</v>
      </c>
      <c r="B43" s="8" t="s">
        <v>141</v>
      </c>
      <c r="C43" s="9" t="s">
        <v>142</v>
      </c>
      <c r="D43" s="10">
        <v>415</v>
      </c>
      <c r="E43" s="10">
        <v>20</v>
      </c>
      <c r="F43" s="10">
        <f>D43*E43</f>
        <v>8300</v>
      </c>
      <c r="G43" s="10">
        <v>85</v>
      </c>
      <c r="H43" s="11">
        <f t="shared" si="2"/>
        <v>1.0240963855421687E-2</v>
      </c>
      <c r="I43" s="12">
        <f t="shared" si="1"/>
        <v>-8215</v>
      </c>
      <c r="J43" s="10">
        <v>2240</v>
      </c>
    </row>
    <row r="44" spans="1:10" ht="15.75" x14ac:dyDescent="0.25">
      <c r="A44" s="13"/>
      <c r="B44" s="14" t="s">
        <v>143</v>
      </c>
      <c r="C44" s="15"/>
      <c r="D44" s="16">
        <f>SUM(D43)</f>
        <v>415</v>
      </c>
      <c r="E44" s="16">
        <f>SUM(E43)</f>
        <v>20</v>
      </c>
      <c r="F44" s="16">
        <v>8300</v>
      </c>
      <c r="G44" s="16">
        <v>85</v>
      </c>
      <c r="H44" s="11">
        <f t="shared" si="2"/>
        <v>1.0240963855421687E-2</v>
      </c>
      <c r="I44" s="18">
        <f t="shared" si="1"/>
        <v>-8215</v>
      </c>
      <c r="J44" s="16">
        <v>2240</v>
      </c>
    </row>
    <row r="45" spans="1:10" ht="15.75" x14ac:dyDescent="0.25">
      <c r="A45" s="7">
        <v>38</v>
      </c>
      <c r="B45" s="8" t="s">
        <v>144</v>
      </c>
      <c r="C45" s="9" t="s">
        <v>145</v>
      </c>
      <c r="D45" s="19">
        <v>174</v>
      </c>
      <c r="E45" s="10">
        <v>65</v>
      </c>
      <c r="F45" s="10">
        <f>D45*E45</f>
        <v>11310</v>
      </c>
      <c r="G45" s="10">
        <v>11975</v>
      </c>
      <c r="H45" s="11">
        <f t="shared" si="2"/>
        <v>1.0587975243147656</v>
      </c>
      <c r="I45" s="12">
        <f t="shared" si="1"/>
        <v>665</v>
      </c>
      <c r="J45" s="10">
        <v>79998</v>
      </c>
    </row>
    <row r="46" spans="1:10" ht="15.75" x14ac:dyDescent="0.25">
      <c r="A46" s="7">
        <v>39</v>
      </c>
      <c r="B46" s="8" t="s">
        <v>146</v>
      </c>
      <c r="C46" s="9" t="s">
        <v>145</v>
      </c>
      <c r="D46" s="19">
        <v>2</v>
      </c>
      <c r="E46" s="10">
        <v>65</v>
      </c>
      <c r="F46" s="10">
        <f t="shared" ref="F46:F50" si="4">D46*E46</f>
        <v>130</v>
      </c>
      <c r="G46" s="10">
        <v>34</v>
      </c>
      <c r="H46" s="11">
        <f t="shared" si="2"/>
        <v>0.26153846153846155</v>
      </c>
      <c r="I46" s="12">
        <f t="shared" si="1"/>
        <v>-96</v>
      </c>
      <c r="J46" s="10">
        <v>87</v>
      </c>
    </row>
    <row r="47" spans="1:10" ht="15.75" x14ac:dyDescent="0.25">
      <c r="A47" s="7">
        <v>40</v>
      </c>
      <c r="B47" s="8" t="s">
        <v>147</v>
      </c>
      <c r="C47" s="9" t="s">
        <v>145</v>
      </c>
      <c r="D47" s="19">
        <v>35</v>
      </c>
      <c r="E47" s="10">
        <v>65</v>
      </c>
      <c r="F47" s="10">
        <f t="shared" si="4"/>
        <v>2275</v>
      </c>
      <c r="G47" s="10">
        <v>1</v>
      </c>
      <c r="H47" s="11">
        <f t="shared" si="2"/>
        <v>4.3956043956043956E-4</v>
      </c>
      <c r="I47" s="12">
        <f t="shared" si="1"/>
        <v>-2274</v>
      </c>
      <c r="J47" s="10">
        <v>105</v>
      </c>
    </row>
    <row r="48" spans="1:10" ht="15.75" x14ac:dyDescent="0.25">
      <c r="A48" s="7">
        <v>41</v>
      </c>
      <c r="B48" s="8" t="s">
        <v>148</v>
      </c>
      <c r="C48" s="9" t="s">
        <v>145</v>
      </c>
      <c r="D48" s="19">
        <v>11</v>
      </c>
      <c r="E48" s="10">
        <v>65</v>
      </c>
      <c r="F48" s="10">
        <f t="shared" si="4"/>
        <v>715</v>
      </c>
      <c r="G48" s="10">
        <v>24</v>
      </c>
      <c r="H48" s="11">
        <f t="shared" si="2"/>
        <v>3.3566433566433566E-2</v>
      </c>
      <c r="I48" s="12">
        <f t="shared" si="1"/>
        <v>-691</v>
      </c>
      <c r="J48" s="10">
        <v>783</v>
      </c>
    </row>
    <row r="49" spans="1:10" ht="15.75" x14ac:dyDescent="0.25">
      <c r="A49" s="7">
        <v>42</v>
      </c>
      <c r="B49" s="8" t="s">
        <v>149</v>
      </c>
      <c r="C49" s="9" t="s">
        <v>145</v>
      </c>
      <c r="D49" s="19">
        <v>37</v>
      </c>
      <c r="E49" s="10">
        <v>65</v>
      </c>
      <c r="F49" s="10">
        <f t="shared" si="4"/>
        <v>2405</v>
      </c>
      <c r="G49" s="10">
        <v>1851</v>
      </c>
      <c r="H49" s="11">
        <f t="shared" si="2"/>
        <v>0.76964656964656963</v>
      </c>
      <c r="I49" s="12">
        <f t="shared" si="1"/>
        <v>-554</v>
      </c>
      <c r="J49" s="10">
        <v>4013</v>
      </c>
    </row>
    <row r="50" spans="1:10" ht="15.75" x14ac:dyDescent="0.25">
      <c r="A50" s="7">
        <v>43</v>
      </c>
      <c r="B50" s="8" t="s">
        <v>150</v>
      </c>
      <c r="C50" s="9" t="s">
        <v>145</v>
      </c>
      <c r="D50" s="19">
        <v>9</v>
      </c>
      <c r="E50" s="10">
        <v>65</v>
      </c>
      <c r="F50" s="10">
        <f t="shared" si="4"/>
        <v>585</v>
      </c>
      <c r="G50" s="10">
        <v>0</v>
      </c>
      <c r="H50" s="11">
        <f t="shared" si="2"/>
        <v>0</v>
      </c>
      <c r="I50" s="12">
        <f t="shared" si="1"/>
        <v>-585</v>
      </c>
      <c r="J50" s="10">
        <v>4</v>
      </c>
    </row>
    <row r="51" spans="1:10" ht="15.75" x14ac:dyDescent="0.25">
      <c r="A51" s="13"/>
      <c r="B51" s="14" t="s">
        <v>151</v>
      </c>
      <c r="C51" s="15"/>
      <c r="D51" s="16">
        <f>SUM(D45:D50)</f>
        <v>268</v>
      </c>
      <c r="E51" s="16"/>
      <c r="F51" s="16">
        <f>SUM(F45:F50)</f>
        <v>17420</v>
      </c>
      <c r="G51" s="16">
        <f>SUM(G45:G50)</f>
        <v>13885</v>
      </c>
      <c r="H51" s="17">
        <f t="shared" si="2"/>
        <v>0.79707233065442018</v>
      </c>
      <c r="I51" s="18">
        <f t="shared" si="1"/>
        <v>-3535</v>
      </c>
      <c r="J51" s="16">
        <f>SUM(J45:J50)</f>
        <v>84990</v>
      </c>
    </row>
    <row r="52" spans="1:10" ht="15.75" x14ac:dyDescent="0.25">
      <c r="A52" s="7"/>
      <c r="B52" s="8" t="s">
        <v>84</v>
      </c>
      <c r="C52" s="9"/>
      <c r="D52" s="16">
        <f>+D51+D44+D42+D40+D16</f>
        <v>8091</v>
      </c>
      <c r="E52" s="16"/>
      <c r="F52" s="16">
        <f>+F51+F44+F42+F40+F16</f>
        <v>706550</v>
      </c>
      <c r="G52" s="16">
        <f>+G51+G44+G42+G40+G16</f>
        <v>502604</v>
      </c>
      <c r="H52" s="17">
        <f t="shared" si="2"/>
        <v>0.71134951525015921</v>
      </c>
      <c r="I52" s="18">
        <f t="shared" si="1"/>
        <v>-203946</v>
      </c>
      <c r="J52" s="16">
        <f>SUM(J51+J44+J42+J40+J16)</f>
        <v>4348113</v>
      </c>
    </row>
  </sheetData>
  <mergeCells count="1">
    <mergeCell ref="A1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E300E-1278-4AD0-B31C-5521A3520D26}">
  <dimension ref="A1:H44"/>
  <sheetViews>
    <sheetView workbookViewId="0">
      <selection sqref="A1:H44"/>
    </sheetView>
  </sheetViews>
  <sheetFormatPr defaultRowHeight="15" x14ac:dyDescent="0.25"/>
  <cols>
    <col min="2" max="2" width="27.5703125" customWidth="1"/>
    <col min="3" max="3" width="13.140625" bestFit="1" customWidth="1"/>
    <col min="4" max="4" width="12" bestFit="1" customWidth="1"/>
    <col min="5" max="5" width="17.28515625" customWidth="1"/>
    <col min="6" max="6" width="21.28515625" customWidth="1"/>
    <col min="7" max="7" width="16.85546875" customWidth="1"/>
    <col min="8" max="8" width="20.5703125" customWidth="1"/>
  </cols>
  <sheetData>
    <row r="1" spans="1:8" ht="26.25" x14ac:dyDescent="0.4">
      <c r="A1" s="236" t="s">
        <v>330</v>
      </c>
      <c r="B1" s="237"/>
      <c r="C1" s="237"/>
      <c r="D1" s="237"/>
      <c r="E1" s="237"/>
      <c r="F1" s="237"/>
      <c r="G1" s="237"/>
      <c r="H1" s="238"/>
    </row>
    <row r="2" spans="1:8" ht="66" x14ac:dyDescent="0.25">
      <c r="A2" s="20" t="s">
        <v>152</v>
      </c>
      <c r="B2" s="21" t="s">
        <v>153</v>
      </c>
      <c r="C2" s="20" t="s">
        <v>154</v>
      </c>
      <c r="D2" s="20" t="s">
        <v>155</v>
      </c>
      <c r="E2" s="20" t="s">
        <v>156</v>
      </c>
      <c r="F2" s="20" t="s">
        <v>157</v>
      </c>
      <c r="G2" s="22" t="s">
        <v>158</v>
      </c>
      <c r="H2" s="20" t="s">
        <v>159</v>
      </c>
    </row>
    <row r="3" spans="1:8" ht="16.5" x14ac:dyDescent="0.25">
      <c r="A3" s="20">
        <v>1</v>
      </c>
      <c r="B3" s="23" t="s">
        <v>160</v>
      </c>
      <c r="C3" s="24" t="s">
        <v>161</v>
      </c>
      <c r="D3" s="24">
        <v>306</v>
      </c>
      <c r="E3" s="24">
        <v>26260</v>
      </c>
      <c r="F3" s="24">
        <v>12583</v>
      </c>
      <c r="G3" s="25">
        <f t="shared" ref="G3:G44" si="0">F3/E3</f>
        <v>0.47916984006092916</v>
      </c>
      <c r="H3" s="24">
        <v>132296</v>
      </c>
    </row>
    <row r="4" spans="1:8" ht="16.5" x14ac:dyDescent="0.25">
      <c r="A4" s="20">
        <v>2</v>
      </c>
      <c r="B4" s="23" t="s">
        <v>162</v>
      </c>
      <c r="C4" s="24" t="s">
        <v>163</v>
      </c>
      <c r="D4" s="24">
        <v>237</v>
      </c>
      <c r="E4" s="24">
        <v>20480</v>
      </c>
      <c r="F4" s="24">
        <v>16780</v>
      </c>
      <c r="G4" s="26">
        <f t="shared" si="0"/>
        <v>0.8193359375</v>
      </c>
      <c r="H4" s="24">
        <v>129384</v>
      </c>
    </row>
    <row r="5" spans="1:8" ht="16.5" x14ac:dyDescent="0.25">
      <c r="A5" s="20">
        <v>3</v>
      </c>
      <c r="B5" s="23" t="s">
        <v>164</v>
      </c>
      <c r="C5" s="24" t="s">
        <v>165</v>
      </c>
      <c r="D5" s="24">
        <v>70</v>
      </c>
      <c r="E5" s="24">
        <v>5480</v>
      </c>
      <c r="F5" s="24">
        <v>3782</v>
      </c>
      <c r="G5" s="25">
        <f t="shared" si="0"/>
        <v>0.69014598540145988</v>
      </c>
      <c r="H5" s="24">
        <v>46736</v>
      </c>
    </row>
    <row r="6" spans="1:8" ht="16.5" x14ac:dyDescent="0.25">
      <c r="A6" s="20">
        <v>4</v>
      </c>
      <c r="B6" s="23" t="s">
        <v>166</v>
      </c>
      <c r="C6" s="24" t="s">
        <v>161</v>
      </c>
      <c r="D6" s="24">
        <v>140</v>
      </c>
      <c r="E6" s="24">
        <v>11975</v>
      </c>
      <c r="F6" s="24">
        <v>11903</v>
      </c>
      <c r="G6" s="26">
        <f t="shared" si="0"/>
        <v>0.99398747390396658</v>
      </c>
      <c r="H6" s="24">
        <v>106969</v>
      </c>
    </row>
    <row r="7" spans="1:8" ht="16.5" x14ac:dyDescent="0.25">
      <c r="A7" s="20">
        <v>5</v>
      </c>
      <c r="B7" s="23" t="s">
        <v>167</v>
      </c>
      <c r="C7" s="24" t="s">
        <v>168</v>
      </c>
      <c r="D7" s="24">
        <v>129</v>
      </c>
      <c r="E7" s="24">
        <v>11155</v>
      </c>
      <c r="F7" s="24">
        <v>9804</v>
      </c>
      <c r="G7" s="26">
        <f t="shared" si="0"/>
        <v>0.87888839085611836</v>
      </c>
      <c r="H7" s="24">
        <v>78664</v>
      </c>
    </row>
    <row r="8" spans="1:8" ht="16.5" x14ac:dyDescent="0.25">
      <c r="A8" s="20">
        <v>6</v>
      </c>
      <c r="B8" s="23" t="s">
        <v>169</v>
      </c>
      <c r="C8" s="24" t="s">
        <v>165</v>
      </c>
      <c r="D8" s="24">
        <v>115</v>
      </c>
      <c r="E8" s="24">
        <v>9630</v>
      </c>
      <c r="F8" s="24">
        <v>10172</v>
      </c>
      <c r="G8" s="26">
        <f t="shared" si="0"/>
        <v>1.0562824506749739</v>
      </c>
      <c r="H8" s="24">
        <v>91367</v>
      </c>
    </row>
    <row r="9" spans="1:8" ht="16.5" x14ac:dyDescent="0.25">
      <c r="A9" s="20">
        <v>7</v>
      </c>
      <c r="B9" s="23" t="s">
        <v>170</v>
      </c>
      <c r="C9" s="24" t="s">
        <v>161</v>
      </c>
      <c r="D9" s="24">
        <v>109</v>
      </c>
      <c r="E9" s="24">
        <v>9830</v>
      </c>
      <c r="F9" s="24">
        <v>8564</v>
      </c>
      <c r="G9" s="26">
        <f t="shared" si="0"/>
        <v>0.87121057985757888</v>
      </c>
      <c r="H9" s="24">
        <v>78416</v>
      </c>
    </row>
    <row r="10" spans="1:8" ht="16.5" x14ac:dyDescent="0.25">
      <c r="A10" s="20">
        <v>8</v>
      </c>
      <c r="B10" s="23" t="s">
        <v>171</v>
      </c>
      <c r="C10" s="24" t="s">
        <v>163</v>
      </c>
      <c r="D10" s="24">
        <v>131</v>
      </c>
      <c r="E10" s="24">
        <v>12390</v>
      </c>
      <c r="F10" s="24">
        <v>8354</v>
      </c>
      <c r="G10" s="25">
        <f t="shared" si="0"/>
        <v>0.67425343018563355</v>
      </c>
      <c r="H10" s="24">
        <v>79689</v>
      </c>
    </row>
    <row r="11" spans="1:8" ht="16.5" x14ac:dyDescent="0.25">
      <c r="A11" s="20">
        <v>9</v>
      </c>
      <c r="B11" s="23" t="s">
        <v>172</v>
      </c>
      <c r="C11" s="24" t="s">
        <v>161</v>
      </c>
      <c r="D11" s="24">
        <v>253</v>
      </c>
      <c r="E11" s="24">
        <v>21335</v>
      </c>
      <c r="F11" s="24">
        <v>14845</v>
      </c>
      <c r="G11" s="25">
        <f t="shared" si="0"/>
        <v>0.69580501523318494</v>
      </c>
      <c r="H11" s="24">
        <v>176209</v>
      </c>
    </row>
    <row r="12" spans="1:8" ht="16.5" x14ac:dyDescent="0.25">
      <c r="A12" s="20">
        <v>10</v>
      </c>
      <c r="B12" s="23" t="s">
        <v>173</v>
      </c>
      <c r="C12" s="24" t="s">
        <v>165</v>
      </c>
      <c r="D12" s="24">
        <v>334</v>
      </c>
      <c r="E12" s="24">
        <v>29870</v>
      </c>
      <c r="F12" s="24">
        <v>16959</v>
      </c>
      <c r="G12" s="25">
        <f t="shared" si="0"/>
        <v>0.56776029460997657</v>
      </c>
      <c r="H12" s="24">
        <v>137462</v>
      </c>
    </row>
    <row r="13" spans="1:8" ht="16.5" x14ac:dyDescent="0.25">
      <c r="A13" s="20">
        <v>11</v>
      </c>
      <c r="B13" s="23" t="s">
        <v>174</v>
      </c>
      <c r="C13" s="24" t="s">
        <v>161</v>
      </c>
      <c r="D13" s="24">
        <v>136</v>
      </c>
      <c r="E13" s="24">
        <v>11655</v>
      </c>
      <c r="F13" s="24">
        <v>10326</v>
      </c>
      <c r="G13" s="26">
        <f t="shared" si="0"/>
        <v>0.88597168597168596</v>
      </c>
      <c r="H13" s="24">
        <v>77147</v>
      </c>
    </row>
    <row r="14" spans="1:8" ht="16.5" x14ac:dyDescent="0.25">
      <c r="A14" s="20">
        <v>12</v>
      </c>
      <c r="B14" s="23" t="s">
        <v>175</v>
      </c>
      <c r="C14" s="24" t="s">
        <v>161</v>
      </c>
      <c r="D14" s="24">
        <v>191</v>
      </c>
      <c r="E14" s="24">
        <v>16320</v>
      </c>
      <c r="F14" s="24">
        <v>9544</v>
      </c>
      <c r="G14" s="25">
        <f t="shared" si="0"/>
        <v>0.58480392156862748</v>
      </c>
      <c r="H14" s="24">
        <v>91009</v>
      </c>
    </row>
    <row r="15" spans="1:8" ht="16.5" x14ac:dyDescent="0.25">
      <c r="A15" s="20">
        <v>13</v>
      </c>
      <c r="B15" s="23" t="s">
        <v>176</v>
      </c>
      <c r="C15" s="24" t="s">
        <v>161</v>
      </c>
      <c r="D15" s="24">
        <v>211</v>
      </c>
      <c r="E15" s="24">
        <v>19240</v>
      </c>
      <c r="F15" s="24">
        <v>12082</v>
      </c>
      <c r="G15" s="25">
        <f t="shared" si="0"/>
        <v>0.62796257796257793</v>
      </c>
      <c r="H15" s="24">
        <v>100252</v>
      </c>
    </row>
    <row r="16" spans="1:8" ht="16.5" x14ac:dyDescent="0.25">
      <c r="A16" s="20">
        <v>14</v>
      </c>
      <c r="B16" s="23" t="s">
        <v>177</v>
      </c>
      <c r="C16" s="24" t="s">
        <v>178</v>
      </c>
      <c r="D16" s="24">
        <v>157</v>
      </c>
      <c r="E16" s="24">
        <v>13895</v>
      </c>
      <c r="F16" s="24">
        <v>12863</v>
      </c>
      <c r="G16" s="26">
        <f t="shared" si="0"/>
        <v>0.92572867938107228</v>
      </c>
      <c r="H16" s="24">
        <v>107141</v>
      </c>
    </row>
    <row r="17" spans="1:8" ht="16.5" x14ac:dyDescent="0.25">
      <c r="A17" s="20">
        <v>15</v>
      </c>
      <c r="B17" s="23" t="s">
        <v>179</v>
      </c>
      <c r="C17" s="24" t="s">
        <v>163</v>
      </c>
      <c r="D17" s="24">
        <v>55</v>
      </c>
      <c r="E17" s="24">
        <v>5320</v>
      </c>
      <c r="F17" s="24">
        <v>6383</v>
      </c>
      <c r="G17" s="26">
        <f t="shared" si="0"/>
        <v>1.199812030075188</v>
      </c>
      <c r="H17" s="24">
        <v>49515</v>
      </c>
    </row>
    <row r="18" spans="1:8" ht="16.5" x14ac:dyDescent="0.25">
      <c r="A18" s="20">
        <v>16</v>
      </c>
      <c r="B18" s="23" t="s">
        <v>180</v>
      </c>
      <c r="C18" s="24" t="s">
        <v>163</v>
      </c>
      <c r="D18" s="24">
        <v>64</v>
      </c>
      <c r="E18" s="24">
        <v>6065</v>
      </c>
      <c r="F18" s="24">
        <v>8516</v>
      </c>
      <c r="G18" s="26">
        <f t="shared" si="0"/>
        <v>1.4041220115416324</v>
      </c>
      <c r="H18" s="24">
        <v>69898</v>
      </c>
    </row>
    <row r="19" spans="1:8" ht="16.5" x14ac:dyDescent="0.25">
      <c r="A19" s="20">
        <v>17</v>
      </c>
      <c r="B19" s="23" t="s">
        <v>181</v>
      </c>
      <c r="C19" s="24" t="s">
        <v>178</v>
      </c>
      <c r="D19" s="24">
        <v>126</v>
      </c>
      <c r="E19" s="24">
        <v>11200</v>
      </c>
      <c r="F19" s="24">
        <v>10239</v>
      </c>
      <c r="G19" s="26">
        <f t="shared" si="0"/>
        <v>0.91419642857142858</v>
      </c>
      <c r="H19" s="24">
        <v>72285</v>
      </c>
    </row>
    <row r="20" spans="1:8" ht="16.5" x14ac:dyDescent="0.25">
      <c r="A20" s="20">
        <v>18</v>
      </c>
      <c r="B20" s="23" t="s">
        <v>182</v>
      </c>
      <c r="C20" s="24" t="s">
        <v>161</v>
      </c>
      <c r="D20" s="24">
        <v>119</v>
      </c>
      <c r="E20" s="24">
        <v>10370</v>
      </c>
      <c r="F20" s="24">
        <v>9195</v>
      </c>
      <c r="G20" s="26">
        <f t="shared" si="0"/>
        <v>0.88669238187078114</v>
      </c>
      <c r="H20" s="24">
        <v>89083</v>
      </c>
    </row>
    <row r="21" spans="1:8" ht="16.5" x14ac:dyDescent="0.25">
      <c r="A21" s="20">
        <v>19</v>
      </c>
      <c r="B21" s="23" t="s">
        <v>183</v>
      </c>
      <c r="C21" s="24" t="s">
        <v>163</v>
      </c>
      <c r="D21" s="24">
        <v>333</v>
      </c>
      <c r="E21" s="24">
        <v>29310</v>
      </c>
      <c r="F21" s="24">
        <v>18966</v>
      </c>
      <c r="G21" s="25">
        <f t="shared" si="0"/>
        <v>0.64708290685772774</v>
      </c>
      <c r="H21" s="24">
        <v>156903</v>
      </c>
    </row>
    <row r="22" spans="1:8" ht="16.5" x14ac:dyDescent="0.25">
      <c r="A22" s="20">
        <v>20</v>
      </c>
      <c r="B22" s="23" t="s">
        <v>184</v>
      </c>
      <c r="C22" s="24" t="s">
        <v>165</v>
      </c>
      <c r="D22" s="24">
        <v>243</v>
      </c>
      <c r="E22" s="24">
        <v>21335</v>
      </c>
      <c r="F22" s="24">
        <v>16862</v>
      </c>
      <c r="G22" s="26">
        <f t="shared" si="0"/>
        <v>0.79034450433559877</v>
      </c>
      <c r="H22" s="24">
        <v>127416</v>
      </c>
    </row>
    <row r="23" spans="1:8" ht="16.5" x14ac:dyDescent="0.25">
      <c r="A23" s="20">
        <v>21</v>
      </c>
      <c r="B23" s="23" t="s">
        <v>185</v>
      </c>
      <c r="C23" s="24" t="s">
        <v>165</v>
      </c>
      <c r="D23" s="24">
        <v>1211</v>
      </c>
      <c r="E23" s="24">
        <v>103275</v>
      </c>
      <c r="F23" s="24">
        <v>56984</v>
      </c>
      <c r="G23" s="25">
        <f t="shared" si="0"/>
        <v>0.55176954732510286</v>
      </c>
      <c r="H23" s="24">
        <v>484543</v>
      </c>
    </row>
    <row r="24" spans="1:8" ht="16.5" x14ac:dyDescent="0.25">
      <c r="A24" s="20">
        <v>22</v>
      </c>
      <c r="B24" s="23" t="s">
        <v>186</v>
      </c>
      <c r="C24" s="24" t="s">
        <v>165</v>
      </c>
      <c r="D24" s="24">
        <v>73</v>
      </c>
      <c r="E24" s="24">
        <v>6930</v>
      </c>
      <c r="F24" s="24">
        <v>3616</v>
      </c>
      <c r="G24" s="25">
        <f t="shared" si="0"/>
        <v>0.5217893217893218</v>
      </c>
      <c r="H24" s="24">
        <v>29923</v>
      </c>
    </row>
    <row r="25" spans="1:8" ht="16.5" x14ac:dyDescent="0.25">
      <c r="A25" s="20">
        <v>23</v>
      </c>
      <c r="B25" s="23" t="s">
        <v>187</v>
      </c>
      <c r="C25" s="24" t="s">
        <v>165</v>
      </c>
      <c r="D25" s="24">
        <v>143</v>
      </c>
      <c r="E25" s="24">
        <v>13265</v>
      </c>
      <c r="F25" s="24">
        <v>10846</v>
      </c>
      <c r="G25" s="26">
        <f t="shared" si="0"/>
        <v>0.81764040708631736</v>
      </c>
      <c r="H25" s="24">
        <v>86245</v>
      </c>
    </row>
    <row r="26" spans="1:8" ht="16.5" x14ac:dyDescent="0.25">
      <c r="A26" s="20">
        <v>24</v>
      </c>
      <c r="B26" s="23" t="s">
        <v>188</v>
      </c>
      <c r="C26" s="24" t="s">
        <v>168</v>
      </c>
      <c r="D26" s="24">
        <v>129</v>
      </c>
      <c r="E26" s="24">
        <v>10820</v>
      </c>
      <c r="F26" s="24">
        <v>9703</v>
      </c>
      <c r="G26" s="26">
        <f t="shared" si="0"/>
        <v>0.89676524953789283</v>
      </c>
      <c r="H26" s="24">
        <v>88391</v>
      </c>
    </row>
    <row r="27" spans="1:8" ht="16.5" x14ac:dyDescent="0.25">
      <c r="A27" s="20">
        <v>25</v>
      </c>
      <c r="B27" s="23" t="s">
        <v>189</v>
      </c>
      <c r="C27" s="24" t="s">
        <v>161</v>
      </c>
      <c r="D27" s="24">
        <v>269</v>
      </c>
      <c r="E27" s="24">
        <v>24060</v>
      </c>
      <c r="F27" s="24">
        <v>17594</v>
      </c>
      <c r="G27" s="26">
        <f t="shared" si="0"/>
        <v>0.73125519534497085</v>
      </c>
      <c r="H27" s="24">
        <v>157512</v>
      </c>
    </row>
    <row r="28" spans="1:8" ht="16.5" x14ac:dyDescent="0.25">
      <c r="A28" s="20">
        <v>26</v>
      </c>
      <c r="B28" s="23" t="s">
        <v>190</v>
      </c>
      <c r="C28" s="24" t="s">
        <v>191</v>
      </c>
      <c r="D28" s="24">
        <v>402</v>
      </c>
      <c r="E28" s="24">
        <v>35135</v>
      </c>
      <c r="F28" s="24">
        <v>19374</v>
      </c>
      <c r="G28" s="25">
        <f t="shared" si="0"/>
        <v>0.55141596698448836</v>
      </c>
      <c r="H28" s="24">
        <v>159621</v>
      </c>
    </row>
    <row r="29" spans="1:8" ht="16.5" x14ac:dyDescent="0.25">
      <c r="A29" s="20">
        <v>27</v>
      </c>
      <c r="B29" s="23" t="s">
        <v>192</v>
      </c>
      <c r="C29" s="24" t="s">
        <v>161</v>
      </c>
      <c r="D29" s="24">
        <v>111</v>
      </c>
      <c r="E29" s="24">
        <v>10145</v>
      </c>
      <c r="F29" s="24">
        <v>7953</v>
      </c>
      <c r="G29" s="26">
        <f t="shared" si="0"/>
        <v>0.78393297190734357</v>
      </c>
      <c r="H29" s="24">
        <v>74130</v>
      </c>
    </row>
    <row r="30" spans="1:8" ht="16.5" x14ac:dyDescent="0.25">
      <c r="A30" s="20">
        <v>28</v>
      </c>
      <c r="B30" s="23" t="s">
        <v>193</v>
      </c>
      <c r="C30" s="24" t="s">
        <v>163</v>
      </c>
      <c r="D30" s="24">
        <v>118</v>
      </c>
      <c r="E30" s="24">
        <v>10145</v>
      </c>
      <c r="F30" s="24">
        <v>8419</v>
      </c>
      <c r="G30" s="26">
        <f t="shared" si="0"/>
        <v>0.82986692952193197</v>
      </c>
      <c r="H30" s="24">
        <v>62985</v>
      </c>
    </row>
    <row r="31" spans="1:8" ht="16.5" x14ac:dyDescent="0.25">
      <c r="A31" s="20">
        <v>29</v>
      </c>
      <c r="B31" s="23" t="s">
        <v>194</v>
      </c>
      <c r="C31" s="24" t="s">
        <v>168</v>
      </c>
      <c r="D31" s="24">
        <v>285</v>
      </c>
      <c r="E31" s="24">
        <v>24895</v>
      </c>
      <c r="F31" s="24">
        <v>13853</v>
      </c>
      <c r="G31" s="25">
        <f t="shared" si="0"/>
        <v>0.55645711990359514</v>
      </c>
      <c r="H31" s="24">
        <v>129138</v>
      </c>
    </row>
    <row r="32" spans="1:8" ht="16.5" x14ac:dyDescent="0.25">
      <c r="A32" s="20">
        <v>30</v>
      </c>
      <c r="B32" s="23" t="s">
        <v>195</v>
      </c>
      <c r="C32" s="24" t="s">
        <v>163</v>
      </c>
      <c r="D32" s="24">
        <v>137</v>
      </c>
      <c r="E32" s="24">
        <v>11675</v>
      </c>
      <c r="F32" s="24">
        <v>9396</v>
      </c>
      <c r="G32" s="26">
        <f t="shared" si="0"/>
        <v>0.80479657387580295</v>
      </c>
      <c r="H32" s="24">
        <v>75288</v>
      </c>
    </row>
    <row r="33" spans="1:8" ht="16.5" x14ac:dyDescent="0.25">
      <c r="A33" s="20">
        <v>31</v>
      </c>
      <c r="B33" s="23" t="s">
        <v>196</v>
      </c>
      <c r="C33" s="24" t="s">
        <v>178</v>
      </c>
      <c r="D33" s="24">
        <v>151</v>
      </c>
      <c r="E33" s="24">
        <v>13040</v>
      </c>
      <c r="F33" s="24">
        <v>12297</v>
      </c>
      <c r="G33" s="26">
        <f t="shared" si="0"/>
        <v>0.943021472392638</v>
      </c>
      <c r="H33" s="24">
        <v>89107</v>
      </c>
    </row>
    <row r="34" spans="1:8" ht="16.5" x14ac:dyDescent="0.25">
      <c r="A34" s="20">
        <v>32</v>
      </c>
      <c r="B34" s="23" t="s">
        <v>197</v>
      </c>
      <c r="C34" s="24" t="s">
        <v>165</v>
      </c>
      <c r="D34" s="24">
        <v>203</v>
      </c>
      <c r="E34" s="24">
        <v>18380</v>
      </c>
      <c r="F34" s="24">
        <v>15993</v>
      </c>
      <c r="G34" s="26">
        <f t="shared" si="0"/>
        <v>0.87013057671381933</v>
      </c>
      <c r="H34" s="24">
        <v>130585</v>
      </c>
    </row>
    <row r="35" spans="1:8" ht="16.5" x14ac:dyDescent="0.25">
      <c r="A35" s="20">
        <v>33</v>
      </c>
      <c r="B35" s="23" t="s">
        <v>198</v>
      </c>
      <c r="C35" s="24" t="s">
        <v>178</v>
      </c>
      <c r="D35" s="24">
        <v>57</v>
      </c>
      <c r="E35" s="24">
        <v>4905</v>
      </c>
      <c r="F35" s="24">
        <v>4577</v>
      </c>
      <c r="G35" s="26">
        <f t="shared" si="0"/>
        <v>0.93312945973496431</v>
      </c>
      <c r="H35" s="24">
        <v>31111</v>
      </c>
    </row>
    <row r="36" spans="1:8" ht="16.5" x14ac:dyDescent="0.25">
      <c r="A36" s="20">
        <v>34</v>
      </c>
      <c r="B36" s="23" t="s">
        <v>199</v>
      </c>
      <c r="C36" s="24" t="s">
        <v>161</v>
      </c>
      <c r="D36" s="24">
        <v>64</v>
      </c>
      <c r="E36" s="24">
        <v>5605</v>
      </c>
      <c r="F36" s="24">
        <v>6799</v>
      </c>
      <c r="G36" s="26">
        <f t="shared" si="0"/>
        <v>1.2130240856378234</v>
      </c>
      <c r="H36" s="24">
        <v>61110</v>
      </c>
    </row>
    <row r="37" spans="1:8" ht="16.5" x14ac:dyDescent="0.25">
      <c r="A37" s="20">
        <v>35</v>
      </c>
      <c r="B37" s="23" t="s">
        <v>200</v>
      </c>
      <c r="C37" s="24" t="s">
        <v>165</v>
      </c>
      <c r="D37" s="24">
        <v>128</v>
      </c>
      <c r="E37" s="24">
        <v>10990</v>
      </c>
      <c r="F37" s="24">
        <v>9042</v>
      </c>
      <c r="G37" s="26">
        <f t="shared" si="0"/>
        <v>0.82274795268425838</v>
      </c>
      <c r="H37" s="24">
        <v>85064</v>
      </c>
    </row>
    <row r="38" spans="1:8" ht="16.5" x14ac:dyDescent="0.25">
      <c r="A38" s="20">
        <v>36</v>
      </c>
      <c r="B38" s="23" t="s">
        <v>201</v>
      </c>
      <c r="C38" s="24" t="s">
        <v>191</v>
      </c>
      <c r="D38" s="24">
        <v>38</v>
      </c>
      <c r="E38" s="24">
        <v>3135</v>
      </c>
      <c r="F38" s="24">
        <v>3044</v>
      </c>
      <c r="G38" s="26">
        <f t="shared" si="0"/>
        <v>0.97097288676236049</v>
      </c>
      <c r="H38" s="24">
        <v>39018</v>
      </c>
    </row>
    <row r="39" spans="1:8" ht="16.5" x14ac:dyDescent="0.25">
      <c r="A39" s="20">
        <v>37</v>
      </c>
      <c r="B39" s="23" t="s">
        <v>202</v>
      </c>
      <c r="C39" s="24" t="s">
        <v>161</v>
      </c>
      <c r="D39" s="24">
        <v>159</v>
      </c>
      <c r="E39" s="24">
        <v>14335</v>
      </c>
      <c r="F39" s="24">
        <v>7660</v>
      </c>
      <c r="G39" s="25">
        <f t="shared" si="0"/>
        <v>0.53435647017788634</v>
      </c>
      <c r="H39" s="24">
        <v>73837</v>
      </c>
    </row>
    <row r="40" spans="1:8" ht="16.5" x14ac:dyDescent="0.25">
      <c r="A40" s="20">
        <v>38</v>
      </c>
      <c r="B40" s="23" t="s">
        <v>203</v>
      </c>
      <c r="C40" s="24" t="s">
        <v>163</v>
      </c>
      <c r="D40" s="24">
        <v>325</v>
      </c>
      <c r="E40" s="24">
        <v>28290</v>
      </c>
      <c r="F40" s="24">
        <v>19796</v>
      </c>
      <c r="G40" s="25">
        <f t="shared" si="0"/>
        <v>0.69975256274301878</v>
      </c>
      <c r="H40" s="24">
        <v>170617</v>
      </c>
    </row>
    <row r="41" spans="1:8" ht="16.5" x14ac:dyDescent="0.25">
      <c r="A41" s="20">
        <v>39</v>
      </c>
      <c r="B41" s="23" t="s">
        <v>204</v>
      </c>
      <c r="C41" s="24" t="s">
        <v>165</v>
      </c>
      <c r="D41" s="24">
        <v>125</v>
      </c>
      <c r="E41" s="24">
        <v>10835</v>
      </c>
      <c r="F41" s="24">
        <v>8445</v>
      </c>
      <c r="G41" s="26">
        <f t="shared" si="0"/>
        <v>0.77941855099215507</v>
      </c>
      <c r="H41" s="24">
        <v>61179</v>
      </c>
    </row>
    <row r="42" spans="1:8" ht="16.5" x14ac:dyDescent="0.25">
      <c r="A42" s="20">
        <v>40</v>
      </c>
      <c r="B42" s="23" t="s">
        <v>205</v>
      </c>
      <c r="C42" s="24" t="s">
        <v>161</v>
      </c>
      <c r="D42" s="24">
        <v>172</v>
      </c>
      <c r="E42" s="24">
        <v>15230</v>
      </c>
      <c r="F42" s="24">
        <v>9079</v>
      </c>
      <c r="G42" s="25">
        <f t="shared" si="0"/>
        <v>0.59612606697307946</v>
      </c>
      <c r="H42" s="24">
        <v>100935</v>
      </c>
    </row>
    <row r="43" spans="1:8" ht="16.5" x14ac:dyDescent="0.25">
      <c r="A43" s="20">
        <v>41</v>
      </c>
      <c r="B43" s="23" t="s">
        <v>206</v>
      </c>
      <c r="C43" s="24" t="s">
        <v>165</v>
      </c>
      <c r="D43" s="24">
        <v>332</v>
      </c>
      <c r="E43" s="24">
        <v>28345</v>
      </c>
      <c r="F43" s="24">
        <v>19412</v>
      </c>
      <c r="G43" s="25">
        <f t="shared" si="0"/>
        <v>0.6848474157699771</v>
      </c>
      <c r="H43" s="24">
        <v>159933</v>
      </c>
    </row>
    <row r="44" spans="1:8" ht="16.5" x14ac:dyDescent="0.25">
      <c r="A44" s="20"/>
      <c r="B44" s="27" t="s">
        <v>207</v>
      </c>
      <c r="C44" s="28"/>
      <c r="D44" s="28">
        <f>SUM(D3:D43)</f>
        <v>8091</v>
      </c>
      <c r="E44" s="28">
        <f>SUM(E3:E43)</f>
        <v>706550</v>
      </c>
      <c r="F44" s="28">
        <f>SUM(F3:F43)</f>
        <v>502604</v>
      </c>
      <c r="G44" s="29">
        <f t="shared" si="0"/>
        <v>0.71134951525015921</v>
      </c>
      <c r="H44" s="28">
        <f>SUM(H3:H43)</f>
        <v>4348113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0279C-9A84-4998-82AF-EFD3DAA441DF}">
  <dimension ref="A1:F70"/>
  <sheetViews>
    <sheetView workbookViewId="0">
      <selection activeCell="L12" sqref="L12"/>
    </sheetView>
  </sheetViews>
  <sheetFormatPr defaultRowHeight="15" x14ac:dyDescent="0.25"/>
  <cols>
    <col min="2" max="2" width="45.140625" bestFit="1" customWidth="1"/>
    <col min="3" max="3" width="17.42578125" customWidth="1"/>
    <col min="4" max="4" width="17.5703125" customWidth="1"/>
    <col min="5" max="5" width="16.85546875" customWidth="1"/>
    <col min="6" max="6" width="18.85546875" customWidth="1"/>
  </cols>
  <sheetData>
    <row r="1" spans="1:6" ht="15.75" x14ac:dyDescent="0.25">
      <c r="A1" s="251" t="s">
        <v>331</v>
      </c>
      <c r="B1" s="251"/>
      <c r="C1" s="251"/>
      <c r="D1" s="251"/>
      <c r="E1" s="251"/>
      <c r="F1" s="251"/>
    </row>
    <row r="2" spans="1:6" ht="15.75" thickBot="1" x14ac:dyDescent="0.3">
      <c r="A2" s="258" t="s">
        <v>263</v>
      </c>
      <c r="B2" s="258"/>
      <c r="C2" s="258"/>
      <c r="D2" s="258"/>
      <c r="E2" s="258"/>
      <c r="F2" s="258"/>
    </row>
    <row r="3" spans="1:6" ht="15.75" x14ac:dyDescent="0.25">
      <c r="A3" s="252" t="s">
        <v>208</v>
      </c>
      <c r="B3" s="254" t="s">
        <v>80</v>
      </c>
      <c r="C3" s="256" t="s">
        <v>209</v>
      </c>
      <c r="D3" s="256"/>
      <c r="E3" s="256" t="s">
        <v>210</v>
      </c>
      <c r="F3" s="257"/>
    </row>
    <row r="4" spans="1:6" ht="16.5" thickBot="1" x14ac:dyDescent="0.3">
      <c r="A4" s="253"/>
      <c r="B4" s="255"/>
      <c r="C4" s="85" t="s">
        <v>211</v>
      </c>
      <c r="D4" s="86" t="s">
        <v>212</v>
      </c>
      <c r="E4" s="85" t="s">
        <v>211</v>
      </c>
      <c r="F4" s="87" t="s">
        <v>212</v>
      </c>
    </row>
    <row r="5" spans="1:6" ht="16.5" thickBot="1" x14ac:dyDescent="0.3">
      <c r="A5" s="241" t="s">
        <v>213</v>
      </c>
      <c r="B5" s="242"/>
      <c r="C5" s="242"/>
      <c r="D5" s="242"/>
      <c r="E5" s="242"/>
      <c r="F5" s="243"/>
    </row>
    <row r="6" spans="1:6" x14ac:dyDescent="0.25">
      <c r="A6" s="88">
        <v>1</v>
      </c>
      <c r="B6" s="89" t="s">
        <v>110</v>
      </c>
      <c r="C6" s="90">
        <v>87</v>
      </c>
      <c r="D6" s="91">
        <v>1837.86</v>
      </c>
      <c r="E6" s="90">
        <v>203</v>
      </c>
      <c r="F6" s="92">
        <v>3161.99</v>
      </c>
    </row>
    <row r="7" spans="1:6" x14ac:dyDescent="0.25">
      <c r="A7" s="93">
        <v>2</v>
      </c>
      <c r="B7" s="31" t="s">
        <v>101</v>
      </c>
      <c r="C7" s="32">
        <v>2</v>
      </c>
      <c r="D7" s="33">
        <v>346.79</v>
      </c>
      <c r="E7" s="32">
        <v>5</v>
      </c>
      <c r="F7" s="94">
        <v>878.1</v>
      </c>
    </row>
    <row r="8" spans="1:6" x14ac:dyDescent="0.25">
      <c r="A8" s="93">
        <v>3</v>
      </c>
      <c r="B8" s="31" t="s">
        <v>102</v>
      </c>
      <c r="C8" s="32">
        <v>0</v>
      </c>
      <c r="D8" s="33">
        <v>0</v>
      </c>
      <c r="E8" s="32">
        <v>0</v>
      </c>
      <c r="F8" s="94">
        <v>0</v>
      </c>
    </row>
    <row r="9" spans="1:6" x14ac:dyDescent="0.25">
      <c r="A9" s="93">
        <v>4</v>
      </c>
      <c r="B9" s="31" t="s">
        <v>103</v>
      </c>
      <c r="C9" s="32">
        <v>0</v>
      </c>
      <c r="D9" s="33">
        <v>0</v>
      </c>
      <c r="E9" s="32">
        <v>0</v>
      </c>
      <c r="F9" s="94">
        <v>0</v>
      </c>
    </row>
    <row r="10" spans="1:6" x14ac:dyDescent="0.25">
      <c r="A10" s="93">
        <v>5</v>
      </c>
      <c r="B10" s="31" t="s">
        <v>104</v>
      </c>
      <c r="C10" s="32">
        <v>2</v>
      </c>
      <c r="D10" s="33">
        <v>300</v>
      </c>
      <c r="E10" s="32">
        <v>4</v>
      </c>
      <c r="F10" s="94">
        <v>1150</v>
      </c>
    </row>
    <row r="11" spans="1:6" x14ac:dyDescent="0.25">
      <c r="A11" s="93">
        <v>6</v>
      </c>
      <c r="B11" s="31" t="s">
        <v>105</v>
      </c>
      <c r="C11" s="32">
        <v>30</v>
      </c>
      <c r="D11" s="33">
        <v>2772</v>
      </c>
      <c r="E11" s="32">
        <v>30</v>
      </c>
      <c r="F11" s="94">
        <v>2757</v>
      </c>
    </row>
    <row r="12" spans="1:6" x14ac:dyDescent="0.25">
      <c r="A12" s="93">
        <v>7</v>
      </c>
      <c r="B12" s="31" t="s">
        <v>106</v>
      </c>
      <c r="C12" s="32">
        <v>0</v>
      </c>
      <c r="D12" s="33">
        <v>0</v>
      </c>
      <c r="E12" s="32">
        <v>0</v>
      </c>
      <c r="F12" s="94">
        <v>0</v>
      </c>
    </row>
    <row r="13" spans="1:6" x14ac:dyDescent="0.25">
      <c r="A13" s="93">
        <v>8</v>
      </c>
      <c r="B13" s="31" t="s">
        <v>214</v>
      </c>
      <c r="C13" s="32">
        <v>0</v>
      </c>
      <c r="D13" s="33">
        <v>0</v>
      </c>
      <c r="E13" s="32">
        <v>0</v>
      </c>
      <c r="F13" s="94">
        <v>0</v>
      </c>
    </row>
    <row r="14" spans="1:6" x14ac:dyDescent="0.25">
      <c r="A14" s="93">
        <v>9</v>
      </c>
      <c r="B14" s="31" t="s">
        <v>108</v>
      </c>
      <c r="C14" s="32">
        <v>17</v>
      </c>
      <c r="D14" s="33">
        <v>7275</v>
      </c>
      <c r="E14" s="32">
        <v>28</v>
      </c>
      <c r="F14" s="94">
        <v>4059.6672999999996</v>
      </c>
    </row>
    <row r="15" spans="1:6" x14ac:dyDescent="0.25">
      <c r="A15" s="93">
        <v>10</v>
      </c>
      <c r="B15" s="31" t="s">
        <v>109</v>
      </c>
      <c r="C15" s="32">
        <v>22</v>
      </c>
      <c r="D15" s="33">
        <v>5761.8830000000007</v>
      </c>
      <c r="E15" s="32">
        <v>178</v>
      </c>
      <c r="F15" s="94">
        <v>15554.7528</v>
      </c>
    </row>
    <row r="16" spans="1:6" x14ac:dyDescent="0.25">
      <c r="A16" s="93">
        <v>11</v>
      </c>
      <c r="B16" s="31" t="s">
        <v>111</v>
      </c>
      <c r="C16" s="32">
        <v>0</v>
      </c>
      <c r="D16" s="33">
        <v>0</v>
      </c>
      <c r="E16" s="32">
        <v>0</v>
      </c>
      <c r="F16" s="94">
        <v>0</v>
      </c>
    </row>
    <row r="17" spans="1:6" x14ac:dyDescent="0.25">
      <c r="A17" s="93">
        <v>12</v>
      </c>
      <c r="B17" s="31" t="s">
        <v>112</v>
      </c>
      <c r="C17" s="32">
        <v>0</v>
      </c>
      <c r="D17" s="33">
        <v>0</v>
      </c>
      <c r="E17" s="32">
        <v>0</v>
      </c>
      <c r="F17" s="94">
        <v>0</v>
      </c>
    </row>
    <row r="18" spans="1:6" x14ac:dyDescent="0.25">
      <c r="A18" s="244" t="s">
        <v>86</v>
      </c>
      <c r="B18" s="245"/>
      <c r="C18" s="36">
        <f>SUM(C6:C17)</f>
        <v>160</v>
      </c>
      <c r="D18" s="37">
        <f>SUM(D6:D17)</f>
        <v>18293.532999999999</v>
      </c>
      <c r="E18" s="36">
        <f>SUM(E6:E17)</f>
        <v>448</v>
      </c>
      <c r="F18" s="95">
        <f>SUM(F6:F17)</f>
        <v>27561.5101</v>
      </c>
    </row>
    <row r="19" spans="1:6" x14ac:dyDescent="0.25">
      <c r="A19" s="244" t="s">
        <v>215</v>
      </c>
      <c r="B19" s="245"/>
      <c r="C19" s="245"/>
      <c r="D19" s="245"/>
      <c r="E19" s="245"/>
      <c r="F19" s="246"/>
    </row>
    <row r="20" spans="1:6" x14ac:dyDescent="0.25">
      <c r="A20" s="93">
        <v>13</v>
      </c>
      <c r="B20" s="31" t="s">
        <v>216</v>
      </c>
      <c r="C20" s="32">
        <v>0</v>
      </c>
      <c r="D20" s="33">
        <v>0</v>
      </c>
      <c r="E20" s="32">
        <v>0</v>
      </c>
      <c r="F20" s="94">
        <v>0</v>
      </c>
    </row>
    <row r="21" spans="1:6" x14ac:dyDescent="0.25">
      <c r="A21" s="93">
        <v>14</v>
      </c>
      <c r="B21" s="31" t="s">
        <v>217</v>
      </c>
      <c r="C21" s="32">
        <v>29</v>
      </c>
      <c r="D21" s="33">
        <v>911.10759999999993</v>
      </c>
      <c r="E21" s="32">
        <v>27</v>
      </c>
      <c r="F21" s="94">
        <v>784.3134</v>
      </c>
    </row>
    <row r="22" spans="1:6" x14ac:dyDescent="0.25">
      <c r="A22" s="93">
        <v>15</v>
      </c>
      <c r="B22" s="31" t="s">
        <v>218</v>
      </c>
      <c r="C22" s="32">
        <v>0</v>
      </c>
      <c r="D22" s="33">
        <v>0</v>
      </c>
      <c r="E22" s="32">
        <v>0</v>
      </c>
      <c r="F22" s="94">
        <v>0</v>
      </c>
    </row>
    <row r="23" spans="1:6" x14ac:dyDescent="0.25">
      <c r="A23" s="93">
        <v>16</v>
      </c>
      <c r="B23" s="31" t="s">
        <v>219</v>
      </c>
      <c r="C23" s="32">
        <v>0</v>
      </c>
      <c r="D23" s="33">
        <v>0</v>
      </c>
      <c r="E23" s="32">
        <v>0</v>
      </c>
      <c r="F23" s="94">
        <v>0</v>
      </c>
    </row>
    <row r="24" spans="1:6" x14ac:dyDescent="0.25">
      <c r="A24" s="93">
        <v>17</v>
      </c>
      <c r="B24" s="31" t="s">
        <v>220</v>
      </c>
      <c r="C24" s="32">
        <v>0</v>
      </c>
      <c r="D24" s="33">
        <v>0</v>
      </c>
      <c r="E24" s="32">
        <v>0</v>
      </c>
      <c r="F24" s="94">
        <v>0</v>
      </c>
    </row>
    <row r="25" spans="1:6" x14ac:dyDescent="0.25">
      <c r="A25" s="93">
        <v>18</v>
      </c>
      <c r="B25" s="31" t="s">
        <v>221</v>
      </c>
      <c r="C25" s="32">
        <v>0</v>
      </c>
      <c r="D25" s="33">
        <v>0</v>
      </c>
      <c r="E25" s="32">
        <v>0</v>
      </c>
      <c r="F25" s="94">
        <v>0</v>
      </c>
    </row>
    <row r="26" spans="1:6" x14ac:dyDescent="0.25">
      <c r="A26" s="93">
        <v>19</v>
      </c>
      <c r="B26" s="31" t="s">
        <v>222</v>
      </c>
      <c r="C26" s="32">
        <v>0</v>
      </c>
      <c r="D26" s="33">
        <v>0</v>
      </c>
      <c r="E26" s="32">
        <v>0</v>
      </c>
      <c r="F26" s="94">
        <v>0</v>
      </c>
    </row>
    <row r="27" spans="1:6" x14ac:dyDescent="0.25">
      <c r="A27" s="93">
        <v>20</v>
      </c>
      <c r="B27" s="31" t="s">
        <v>223</v>
      </c>
      <c r="C27" s="32">
        <v>0</v>
      </c>
      <c r="D27" s="33">
        <v>0</v>
      </c>
      <c r="E27" s="32">
        <v>0</v>
      </c>
      <c r="F27" s="94">
        <v>0</v>
      </c>
    </row>
    <row r="28" spans="1:6" x14ac:dyDescent="0.25">
      <c r="A28" s="93">
        <v>21</v>
      </c>
      <c r="B28" s="31" t="s">
        <v>224</v>
      </c>
      <c r="C28" s="32">
        <v>0</v>
      </c>
      <c r="D28" s="33">
        <v>0</v>
      </c>
      <c r="E28" s="32">
        <v>0</v>
      </c>
      <c r="F28" s="94">
        <v>0</v>
      </c>
    </row>
    <row r="29" spans="1:6" x14ac:dyDescent="0.25">
      <c r="A29" s="93">
        <v>22</v>
      </c>
      <c r="B29" s="31" t="s">
        <v>225</v>
      </c>
      <c r="C29" s="32">
        <v>0</v>
      </c>
      <c r="D29" s="33">
        <v>0</v>
      </c>
      <c r="E29" s="32">
        <v>0</v>
      </c>
      <c r="F29" s="94">
        <v>0</v>
      </c>
    </row>
    <row r="30" spans="1:6" x14ac:dyDescent="0.25">
      <c r="A30" s="93">
        <v>23</v>
      </c>
      <c r="B30" s="31" t="s">
        <v>226</v>
      </c>
      <c r="C30" s="32">
        <v>0</v>
      </c>
      <c r="D30" s="33">
        <v>0</v>
      </c>
      <c r="E30" s="32">
        <v>0</v>
      </c>
      <c r="F30" s="94">
        <v>0</v>
      </c>
    </row>
    <row r="31" spans="1:6" x14ac:dyDescent="0.25">
      <c r="A31" s="93">
        <v>24</v>
      </c>
      <c r="B31" s="31" t="s">
        <v>227</v>
      </c>
      <c r="C31" s="32">
        <v>0</v>
      </c>
      <c r="D31" s="33">
        <v>0</v>
      </c>
      <c r="E31" s="32">
        <v>0</v>
      </c>
      <c r="F31" s="94">
        <v>0</v>
      </c>
    </row>
    <row r="32" spans="1:6" x14ac:dyDescent="0.25">
      <c r="A32" s="93">
        <v>25</v>
      </c>
      <c r="B32" s="31" t="s">
        <v>228</v>
      </c>
      <c r="C32" s="32">
        <v>0</v>
      </c>
      <c r="D32" s="33">
        <v>0</v>
      </c>
      <c r="E32" s="32">
        <v>0</v>
      </c>
      <c r="F32" s="94">
        <v>0</v>
      </c>
    </row>
    <row r="33" spans="1:6" x14ac:dyDescent="0.25">
      <c r="A33" s="93">
        <v>26</v>
      </c>
      <c r="B33" s="31" t="s">
        <v>229</v>
      </c>
      <c r="C33" s="32">
        <v>0</v>
      </c>
      <c r="D33" s="33">
        <v>0</v>
      </c>
      <c r="E33" s="32">
        <v>0</v>
      </c>
      <c r="F33" s="94">
        <v>0</v>
      </c>
    </row>
    <row r="34" spans="1:6" x14ac:dyDescent="0.25">
      <c r="A34" s="93">
        <v>27</v>
      </c>
      <c r="B34" s="31" t="s">
        <v>230</v>
      </c>
      <c r="C34" s="32">
        <v>0</v>
      </c>
      <c r="D34" s="33">
        <v>0</v>
      </c>
      <c r="E34" s="32">
        <v>0</v>
      </c>
      <c r="F34" s="94">
        <v>0</v>
      </c>
    </row>
    <row r="35" spans="1:6" x14ac:dyDescent="0.25">
      <c r="A35" s="93">
        <v>28</v>
      </c>
      <c r="B35" s="31" t="s">
        <v>127</v>
      </c>
      <c r="C35" s="32">
        <v>0</v>
      </c>
      <c r="D35" s="33">
        <v>0</v>
      </c>
      <c r="E35" s="32">
        <v>0</v>
      </c>
      <c r="F35" s="94">
        <v>0</v>
      </c>
    </row>
    <row r="36" spans="1:6" x14ac:dyDescent="0.25">
      <c r="A36" s="93">
        <v>29</v>
      </c>
      <c r="B36" s="31" t="s">
        <v>231</v>
      </c>
      <c r="C36" s="32">
        <v>0</v>
      </c>
      <c r="D36" s="33">
        <v>0</v>
      </c>
      <c r="E36" s="32">
        <v>0</v>
      </c>
      <c r="F36" s="94">
        <v>0</v>
      </c>
    </row>
    <row r="37" spans="1:6" x14ac:dyDescent="0.25">
      <c r="A37" s="93">
        <v>30</v>
      </c>
      <c r="B37" s="31" t="s">
        <v>232</v>
      </c>
      <c r="C37" s="32">
        <v>0</v>
      </c>
      <c r="D37" s="33">
        <v>0</v>
      </c>
      <c r="E37" s="32">
        <v>0</v>
      </c>
      <c r="F37" s="94">
        <v>0</v>
      </c>
    </row>
    <row r="38" spans="1:6" x14ac:dyDescent="0.25">
      <c r="A38" s="93">
        <v>31</v>
      </c>
      <c r="B38" s="31" t="s">
        <v>233</v>
      </c>
      <c r="C38" s="32">
        <v>0</v>
      </c>
      <c r="D38" s="33">
        <v>0</v>
      </c>
      <c r="E38" s="32">
        <v>0</v>
      </c>
      <c r="F38" s="94">
        <v>0</v>
      </c>
    </row>
    <row r="39" spans="1:6" x14ac:dyDescent="0.25">
      <c r="A39" s="93">
        <v>32</v>
      </c>
      <c r="B39" s="31" t="s">
        <v>234</v>
      </c>
      <c r="C39" s="32">
        <v>0</v>
      </c>
      <c r="D39" s="33">
        <v>0</v>
      </c>
      <c r="E39" s="32">
        <v>0</v>
      </c>
      <c r="F39" s="94">
        <v>0</v>
      </c>
    </row>
    <row r="40" spans="1:6" x14ac:dyDescent="0.25">
      <c r="A40" s="93">
        <v>33</v>
      </c>
      <c r="B40" s="31" t="s">
        <v>235</v>
      </c>
      <c r="C40" s="32">
        <v>0</v>
      </c>
      <c r="D40" s="33">
        <v>0</v>
      </c>
      <c r="E40" s="32">
        <v>0</v>
      </c>
      <c r="F40" s="94">
        <v>0</v>
      </c>
    </row>
    <row r="41" spans="1:6" x14ac:dyDescent="0.25">
      <c r="A41" s="93">
        <v>34</v>
      </c>
      <c r="B41" s="31" t="s">
        <v>135</v>
      </c>
      <c r="C41" s="32">
        <v>0</v>
      </c>
      <c r="D41" s="33">
        <v>0</v>
      </c>
      <c r="E41" s="32">
        <v>0</v>
      </c>
      <c r="F41" s="94">
        <v>0</v>
      </c>
    </row>
    <row r="42" spans="1:6" x14ac:dyDescent="0.25">
      <c r="A42" s="93">
        <v>35</v>
      </c>
      <c r="B42" s="31" t="s">
        <v>236</v>
      </c>
      <c r="C42" s="32">
        <v>0</v>
      </c>
      <c r="D42" s="33">
        <v>0</v>
      </c>
      <c r="E42" s="32">
        <v>0</v>
      </c>
      <c r="F42" s="94">
        <v>0</v>
      </c>
    </row>
    <row r="43" spans="1:6" x14ac:dyDescent="0.25">
      <c r="A43" s="93">
        <v>36</v>
      </c>
      <c r="B43" s="31" t="s">
        <v>237</v>
      </c>
      <c r="C43" s="32">
        <v>0</v>
      </c>
      <c r="D43" s="33">
        <v>0</v>
      </c>
      <c r="E43" s="32">
        <v>0</v>
      </c>
      <c r="F43" s="94">
        <v>0</v>
      </c>
    </row>
    <row r="44" spans="1:6" x14ac:dyDescent="0.25">
      <c r="A44" s="93">
        <v>37</v>
      </c>
      <c r="B44" s="31" t="s">
        <v>238</v>
      </c>
      <c r="C44" s="32">
        <v>0</v>
      </c>
      <c r="D44" s="33">
        <v>0</v>
      </c>
      <c r="E44" s="32">
        <v>0</v>
      </c>
      <c r="F44" s="94">
        <v>0</v>
      </c>
    </row>
    <row r="45" spans="1:6" ht="15.75" thickBot="1" x14ac:dyDescent="0.3">
      <c r="A45" s="247" t="s">
        <v>239</v>
      </c>
      <c r="B45" s="248"/>
      <c r="C45" s="96">
        <f>SUM(C19:C44)</f>
        <v>29</v>
      </c>
      <c r="D45" s="97">
        <f>SUM(D19:D44)</f>
        <v>911.10759999999993</v>
      </c>
      <c r="E45" s="96">
        <f>SUM(E19:E44)</f>
        <v>27</v>
      </c>
      <c r="F45" s="98">
        <f>SUM(F19:F44)</f>
        <v>784.3134</v>
      </c>
    </row>
    <row r="46" spans="1:6" ht="15.75" thickBot="1" x14ac:dyDescent="0.3">
      <c r="A46" s="249" t="s">
        <v>240</v>
      </c>
      <c r="B46" s="250"/>
      <c r="C46" s="99">
        <f>SUM(C18,C45)</f>
        <v>189</v>
      </c>
      <c r="D46" s="100">
        <f>SUM(D18,D45)</f>
        <v>19204.640599999999</v>
      </c>
      <c r="E46" s="99">
        <f>SUM(E18,E45)</f>
        <v>475</v>
      </c>
      <c r="F46" s="101">
        <f>SUM(F18,F45)</f>
        <v>28345.823499999999</v>
      </c>
    </row>
    <row r="47" spans="1:6" x14ac:dyDescent="0.25">
      <c r="A47" s="102"/>
      <c r="B47" s="259" t="s">
        <v>241</v>
      </c>
      <c r="C47" s="260"/>
      <c r="D47" s="261"/>
      <c r="E47" s="260"/>
      <c r="F47" s="261"/>
    </row>
    <row r="48" spans="1:6" x14ac:dyDescent="0.25">
      <c r="A48" s="30">
        <v>38</v>
      </c>
      <c r="B48" s="31" t="s">
        <v>139</v>
      </c>
      <c r="C48" s="32">
        <v>0</v>
      </c>
      <c r="D48" s="33">
        <v>0</v>
      </c>
      <c r="E48" s="32">
        <v>0</v>
      </c>
      <c r="F48" s="33">
        <v>0</v>
      </c>
    </row>
    <row r="49" spans="1:6" x14ac:dyDescent="0.25">
      <c r="A49" s="34"/>
      <c r="B49" s="35" t="s">
        <v>242</v>
      </c>
      <c r="C49" s="36">
        <f>SUM(C47:C48)</f>
        <v>0</v>
      </c>
      <c r="D49" s="37">
        <f>SUM(D47:D48)</f>
        <v>0</v>
      </c>
      <c r="E49" s="36">
        <f>SUM(E47:E48)</f>
        <v>0</v>
      </c>
      <c r="F49" s="37">
        <f>SUM(F47:F48)</f>
        <v>0</v>
      </c>
    </row>
    <row r="50" spans="1:6" x14ac:dyDescent="0.25">
      <c r="A50" s="34"/>
      <c r="B50" s="262" t="s">
        <v>243</v>
      </c>
      <c r="C50" s="263"/>
      <c r="D50" s="264"/>
      <c r="E50" s="263"/>
      <c r="F50" s="264"/>
    </row>
    <row r="51" spans="1:6" x14ac:dyDescent="0.25">
      <c r="A51" s="30">
        <v>39</v>
      </c>
      <c r="B51" s="31" t="s">
        <v>244</v>
      </c>
      <c r="C51" s="32">
        <v>0</v>
      </c>
      <c r="D51" s="33">
        <v>0</v>
      </c>
      <c r="E51" s="32">
        <v>0</v>
      </c>
      <c r="F51" s="33">
        <v>0</v>
      </c>
    </row>
    <row r="52" spans="1:6" x14ac:dyDescent="0.25">
      <c r="A52" s="30">
        <v>40</v>
      </c>
      <c r="B52" s="31" t="s">
        <v>245</v>
      </c>
      <c r="C52" s="32">
        <v>0</v>
      </c>
      <c r="D52" s="33">
        <v>0</v>
      </c>
      <c r="E52" s="32">
        <v>0</v>
      </c>
      <c r="F52" s="33">
        <v>0</v>
      </c>
    </row>
    <row r="53" spans="1:6" x14ac:dyDescent="0.25">
      <c r="A53" s="34"/>
      <c r="B53" s="35" t="s">
        <v>246</v>
      </c>
      <c r="C53" s="36">
        <f>SUM(C50:C52)</f>
        <v>0</v>
      </c>
      <c r="D53" s="37">
        <f>SUM(D50:D52)</f>
        <v>0</v>
      </c>
      <c r="E53" s="36">
        <f>SUM(E50:E52)</f>
        <v>0</v>
      </c>
      <c r="F53" s="37">
        <f>SUM(F50:F52)</f>
        <v>0</v>
      </c>
    </row>
    <row r="54" spans="1:6" x14ac:dyDescent="0.25">
      <c r="A54" s="34"/>
      <c r="B54" s="262" t="s">
        <v>247</v>
      </c>
      <c r="C54" s="263"/>
      <c r="D54" s="264"/>
      <c r="E54" s="263"/>
      <c r="F54" s="264"/>
    </row>
    <row r="55" spans="1:6" x14ac:dyDescent="0.25">
      <c r="A55" s="30">
        <v>41</v>
      </c>
      <c r="B55" s="31" t="s">
        <v>248</v>
      </c>
      <c r="C55" s="32">
        <v>0</v>
      </c>
      <c r="D55" s="33">
        <v>0</v>
      </c>
      <c r="E55" s="32">
        <v>0</v>
      </c>
      <c r="F55" s="33">
        <v>0</v>
      </c>
    </row>
    <row r="56" spans="1:6" x14ac:dyDescent="0.25">
      <c r="A56" s="30">
        <v>42</v>
      </c>
      <c r="B56" s="31" t="s">
        <v>249</v>
      </c>
      <c r="C56" s="32">
        <v>0</v>
      </c>
      <c r="D56" s="33">
        <v>0</v>
      </c>
      <c r="E56" s="32">
        <v>0</v>
      </c>
      <c r="F56" s="33">
        <v>0</v>
      </c>
    </row>
    <row r="57" spans="1:6" x14ac:dyDescent="0.25">
      <c r="A57" s="30">
        <v>43</v>
      </c>
      <c r="B57" s="31" t="s">
        <v>250</v>
      </c>
      <c r="C57" s="32">
        <v>0</v>
      </c>
      <c r="D57" s="33">
        <v>0</v>
      </c>
      <c r="E57" s="32">
        <v>0</v>
      </c>
      <c r="F57" s="33">
        <v>0</v>
      </c>
    </row>
    <row r="58" spans="1:6" x14ac:dyDescent="0.25">
      <c r="A58" s="30">
        <v>44</v>
      </c>
      <c r="B58" s="31" t="s">
        <v>251</v>
      </c>
      <c r="C58" s="32">
        <v>0</v>
      </c>
      <c r="D58" s="33">
        <v>0</v>
      </c>
      <c r="E58" s="32">
        <v>0</v>
      </c>
      <c r="F58" s="33">
        <v>0</v>
      </c>
    </row>
    <row r="59" spans="1:6" x14ac:dyDescent="0.25">
      <c r="A59" s="30">
        <v>45</v>
      </c>
      <c r="B59" s="31" t="s">
        <v>252</v>
      </c>
      <c r="C59" s="32">
        <v>0</v>
      </c>
      <c r="D59" s="33">
        <v>0</v>
      </c>
      <c r="E59" s="32">
        <v>0</v>
      </c>
      <c r="F59" s="33">
        <v>0</v>
      </c>
    </row>
    <row r="60" spans="1:6" x14ac:dyDescent="0.25">
      <c r="A60" s="30">
        <v>46</v>
      </c>
      <c r="B60" s="31" t="s">
        <v>253</v>
      </c>
      <c r="C60" s="32">
        <v>0</v>
      </c>
      <c r="D60" s="33">
        <v>0</v>
      </c>
      <c r="E60" s="32">
        <v>0</v>
      </c>
      <c r="F60" s="33">
        <v>0</v>
      </c>
    </row>
    <row r="61" spans="1:6" x14ac:dyDescent="0.25">
      <c r="A61" s="30">
        <v>47</v>
      </c>
      <c r="B61" s="31" t="s">
        <v>254</v>
      </c>
      <c r="C61" s="32">
        <v>0</v>
      </c>
      <c r="D61" s="33">
        <v>0</v>
      </c>
      <c r="E61" s="32">
        <v>0</v>
      </c>
      <c r="F61" s="33">
        <v>0</v>
      </c>
    </row>
    <row r="62" spans="1:6" x14ac:dyDescent="0.25">
      <c r="A62" s="30">
        <v>48</v>
      </c>
      <c r="B62" s="31" t="s">
        <v>255</v>
      </c>
      <c r="C62" s="32">
        <v>0</v>
      </c>
      <c r="D62" s="33">
        <v>0</v>
      </c>
      <c r="E62" s="32">
        <v>0</v>
      </c>
      <c r="F62" s="33">
        <v>0</v>
      </c>
    </row>
    <row r="63" spans="1:6" x14ac:dyDescent="0.25">
      <c r="A63" s="30">
        <v>49</v>
      </c>
      <c r="B63" s="31" t="s">
        <v>256</v>
      </c>
      <c r="C63" s="32">
        <v>0</v>
      </c>
      <c r="D63" s="33">
        <v>0</v>
      </c>
      <c r="E63" s="32">
        <v>0</v>
      </c>
      <c r="F63" s="33">
        <v>0</v>
      </c>
    </row>
    <row r="64" spans="1:6" x14ac:dyDescent="0.25">
      <c r="A64" s="34"/>
      <c r="B64" s="35" t="s">
        <v>257</v>
      </c>
      <c r="C64" s="36">
        <f>SUM(C54:C63)</f>
        <v>0</v>
      </c>
      <c r="D64" s="37">
        <f>SUM(D54:D63)</f>
        <v>0</v>
      </c>
      <c r="E64" s="36">
        <f>SUM(E54:E63)</f>
        <v>0</v>
      </c>
      <c r="F64" s="37">
        <f>SUM(F54:F63)</f>
        <v>0</v>
      </c>
    </row>
    <row r="65" spans="1:6" x14ac:dyDescent="0.25">
      <c r="A65" s="34"/>
      <c r="B65" s="262" t="s">
        <v>258</v>
      </c>
      <c r="C65" s="263"/>
      <c r="D65" s="264"/>
      <c r="E65" s="263"/>
      <c r="F65" s="264"/>
    </row>
    <row r="66" spans="1:6" x14ac:dyDescent="0.25">
      <c r="A66" s="30">
        <v>50</v>
      </c>
      <c r="B66" s="31" t="s">
        <v>259</v>
      </c>
      <c r="C66" s="32">
        <v>0</v>
      </c>
      <c r="D66" s="33">
        <v>0</v>
      </c>
      <c r="E66" s="32">
        <v>0</v>
      </c>
      <c r="F66" s="33">
        <v>0</v>
      </c>
    </row>
    <row r="67" spans="1:6" x14ac:dyDescent="0.25">
      <c r="A67" s="30">
        <v>51</v>
      </c>
      <c r="B67" s="31" t="s">
        <v>260</v>
      </c>
      <c r="C67" s="32">
        <v>0</v>
      </c>
      <c r="D67" s="33">
        <v>0</v>
      </c>
      <c r="E67" s="32">
        <v>0</v>
      </c>
      <c r="F67" s="33">
        <v>0</v>
      </c>
    </row>
    <row r="68" spans="1:6" x14ac:dyDescent="0.25">
      <c r="A68" s="30">
        <v>52</v>
      </c>
      <c r="B68" s="31" t="s">
        <v>261</v>
      </c>
      <c r="C68" s="32">
        <v>0</v>
      </c>
      <c r="D68" s="33">
        <v>0</v>
      </c>
      <c r="E68" s="32">
        <v>0</v>
      </c>
      <c r="F68" s="33">
        <v>0</v>
      </c>
    </row>
    <row r="69" spans="1:6" ht="15.75" thickBot="1" x14ac:dyDescent="0.3">
      <c r="A69" s="103"/>
      <c r="B69" s="104" t="s">
        <v>262</v>
      </c>
      <c r="C69" s="105">
        <f>SUM(C65:C68)</f>
        <v>0</v>
      </c>
      <c r="D69" s="106">
        <f>SUM(D65:D68)</f>
        <v>0</v>
      </c>
      <c r="E69" s="105">
        <f>SUM(E65:E68)</f>
        <v>0</v>
      </c>
      <c r="F69" s="106">
        <f>SUM(F65:F68)</f>
        <v>0</v>
      </c>
    </row>
    <row r="70" spans="1:6" ht="15.75" thickBot="1" x14ac:dyDescent="0.3">
      <c r="A70" s="239" t="s">
        <v>45</v>
      </c>
      <c r="B70" s="240"/>
      <c r="C70" s="99">
        <f>SUM(C46,C49,C53,C64,C69)</f>
        <v>189</v>
      </c>
      <c r="D70" s="100">
        <f>SUM(D46,D49,D53,D64,D69)</f>
        <v>19204.640599999999</v>
      </c>
      <c r="E70" s="99">
        <f>SUM(E46,E49,E53,E64,E69)</f>
        <v>475</v>
      </c>
      <c r="F70" s="101">
        <f>SUM(F46,F49,F53,F64,F69)</f>
        <v>28345.823499999999</v>
      </c>
    </row>
  </sheetData>
  <mergeCells count="16">
    <mergeCell ref="A1:F1"/>
    <mergeCell ref="A3:A4"/>
    <mergeCell ref="B3:B4"/>
    <mergeCell ref="C3:D3"/>
    <mergeCell ref="E3:F3"/>
    <mergeCell ref="A2:F2"/>
    <mergeCell ref="A70:B70"/>
    <mergeCell ref="A5:F5"/>
    <mergeCell ref="A18:B18"/>
    <mergeCell ref="A19:F19"/>
    <mergeCell ref="A45:B45"/>
    <mergeCell ref="A46:B46"/>
    <mergeCell ref="B47:F47"/>
    <mergeCell ref="B50:F50"/>
    <mergeCell ref="B54:F54"/>
    <mergeCell ref="B65:F6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E1BEA-4DDE-463A-BE06-0A0C22D95925}">
  <dimension ref="A1:F47"/>
  <sheetViews>
    <sheetView workbookViewId="0">
      <selection activeCell="O16" sqref="N16:O16"/>
    </sheetView>
  </sheetViews>
  <sheetFormatPr defaultRowHeight="15" x14ac:dyDescent="0.25"/>
  <cols>
    <col min="2" max="2" width="18.7109375" bestFit="1" customWidth="1"/>
    <col min="3" max="3" width="17.28515625" customWidth="1"/>
    <col min="4" max="4" width="20.140625" customWidth="1"/>
    <col min="5" max="5" width="17" customWidth="1"/>
    <col min="6" max="6" width="17.7109375" customWidth="1"/>
  </cols>
  <sheetData>
    <row r="1" spans="1:6" ht="15.75" x14ac:dyDescent="0.25">
      <c r="A1" s="251" t="s">
        <v>331</v>
      </c>
      <c r="B1" s="251"/>
      <c r="C1" s="251"/>
      <c r="D1" s="251"/>
      <c r="E1" s="251"/>
      <c r="F1" s="251"/>
    </row>
    <row r="2" spans="1:6" x14ac:dyDescent="0.25">
      <c r="A2" s="258" t="s">
        <v>263</v>
      </c>
      <c r="B2" s="258"/>
      <c r="C2" s="258"/>
      <c r="D2" s="258"/>
      <c r="E2" s="258"/>
      <c r="F2" s="258"/>
    </row>
    <row r="3" spans="1:6" ht="15.75" thickBot="1" x14ac:dyDescent="0.3">
      <c r="A3" s="84"/>
      <c r="B3" s="84"/>
      <c r="C3" s="84"/>
      <c r="D3" s="84"/>
      <c r="E3" s="84"/>
      <c r="F3" s="107" t="s">
        <v>332</v>
      </c>
    </row>
    <row r="4" spans="1:6" ht="15.75" x14ac:dyDescent="0.25">
      <c r="A4" s="267" t="s">
        <v>208</v>
      </c>
      <c r="B4" s="269" t="s">
        <v>264</v>
      </c>
      <c r="C4" s="256" t="s">
        <v>209</v>
      </c>
      <c r="D4" s="256"/>
      <c r="E4" s="256" t="s">
        <v>210</v>
      </c>
      <c r="F4" s="257"/>
    </row>
    <row r="5" spans="1:6" ht="16.5" thickBot="1" x14ac:dyDescent="0.3">
      <c r="A5" s="268"/>
      <c r="B5" s="270"/>
      <c r="C5" s="85" t="s">
        <v>211</v>
      </c>
      <c r="D5" s="86" t="s">
        <v>212</v>
      </c>
      <c r="E5" s="85" t="s">
        <v>211</v>
      </c>
      <c r="F5" s="87" t="s">
        <v>212</v>
      </c>
    </row>
    <row r="6" spans="1:6" x14ac:dyDescent="0.25">
      <c r="A6" s="108">
        <v>1</v>
      </c>
      <c r="B6" s="109" t="s">
        <v>160</v>
      </c>
      <c r="C6" s="90">
        <v>2</v>
      </c>
      <c r="D6" s="91">
        <v>800</v>
      </c>
      <c r="E6" s="90">
        <v>6</v>
      </c>
      <c r="F6" s="92">
        <v>29.046500000000002</v>
      </c>
    </row>
    <row r="7" spans="1:6" x14ac:dyDescent="0.25">
      <c r="A7" s="110">
        <v>2</v>
      </c>
      <c r="B7" s="38" t="s">
        <v>162</v>
      </c>
      <c r="C7" s="32">
        <v>0</v>
      </c>
      <c r="D7" s="33">
        <v>0</v>
      </c>
      <c r="E7" s="32">
        <v>0</v>
      </c>
      <c r="F7" s="94">
        <v>0</v>
      </c>
    </row>
    <row r="8" spans="1:6" x14ac:dyDescent="0.25">
      <c r="A8" s="110">
        <v>3</v>
      </c>
      <c r="B8" s="38" t="s">
        <v>265</v>
      </c>
      <c r="C8" s="32">
        <v>0</v>
      </c>
      <c r="D8" s="33">
        <v>0</v>
      </c>
      <c r="E8" s="32">
        <v>0</v>
      </c>
      <c r="F8" s="94">
        <v>0</v>
      </c>
    </row>
    <row r="9" spans="1:6" x14ac:dyDescent="0.25">
      <c r="A9" s="110">
        <v>4</v>
      </c>
      <c r="B9" s="38" t="s">
        <v>166</v>
      </c>
      <c r="C9" s="32">
        <v>0</v>
      </c>
      <c r="D9" s="33">
        <v>0</v>
      </c>
      <c r="E9" s="32">
        <v>0</v>
      </c>
      <c r="F9" s="94">
        <v>0</v>
      </c>
    </row>
    <row r="10" spans="1:6" x14ac:dyDescent="0.25">
      <c r="A10" s="110">
        <v>5</v>
      </c>
      <c r="B10" s="38" t="s">
        <v>167</v>
      </c>
      <c r="C10" s="32">
        <v>0</v>
      </c>
      <c r="D10" s="33">
        <v>0</v>
      </c>
      <c r="E10" s="32">
        <v>1</v>
      </c>
      <c r="F10" s="94">
        <v>37.18</v>
      </c>
    </row>
    <row r="11" spans="1:6" x14ac:dyDescent="0.25">
      <c r="A11" s="110">
        <v>6</v>
      </c>
      <c r="B11" s="38" t="s">
        <v>169</v>
      </c>
      <c r="C11" s="32">
        <v>0</v>
      </c>
      <c r="D11" s="33">
        <v>0</v>
      </c>
      <c r="E11" s="32">
        <v>0</v>
      </c>
      <c r="F11" s="94">
        <v>0</v>
      </c>
    </row>
    <row r="12" spans="1:6" x14ac:dyDescent="0.25">
      <c r="A12" s="110">
        <v>7</v>
      </c>
      <c r="B12" s="38" t="s">
        <v>266</v>
      </c>
      <c r="C12" s="32">
        <v>0</v>
      </c>
      <c r="D12" s="33">
        <v>0</v>
      </c>
      <c r="E12" s="32">
        <v>0</v>
      </c>
      <c r="F12" s="94">
        <v>0</v>
      </c>
    </row>
    <row r="13" spans="1:6" x14ac:dyDescent="0.25">
      <c r="A13" s="110">
        <v>8</v>
      </c>
      <c r="B13" s="38" t="s">
        <v>171</v>
      </c>
      <c r="C13" s="32">
        <v>0</v>
      </c>
      <c r="D13" s="33">
        <v>0</v>
      </c>
      <c r="E13" s="32">
        <v>0</v>
      </c>
      <c r="F13" s="94">
        <v>0</v>
      </c>
    </row>
    <row r="14" spans="1:6" x14ac:dyDescent="0.25">
      <c r="A14" s="110">
        <v>9</v>
      </c>
      <c r="B14" s="38" t="s">
        <v>172</v>
      </c>
      <c r="C14" s="32">
        <v>0</v>
      </c>
      <c r="D14" s="33">
        <v>0</v>
      </c>
      <c r="E14" s="32">
        <v>0</v>
      </c>
      <c r="F14" s="94">
        <v>0</v>
      </c>
    </row>
    <row r="15" spans="1:6" x14ac:dyDescent="0.25">
      <c r="A15" s="110">
        <v>10</v>
      </c>
      <c r="B15" s="38" t="s">
        <v>173</v>
      </c>
      <c r="C15" s="32">
        <v>8</v>
      </c>
      <c r="D15" s="33">
        <v>1492.0529999999999</v>
      </c>
      <c r="E15" s="32">
        <v>121</v>
      </c>
      <c r="F15" s="94">
        <v>8806.3184999999994</v>
      </c>
    </row>
    <row r="16" spans="1:6" x14ac:dyDescent="0.25">
      <c r="A16" s="110">
        <v>11</v>
      </c>
      <c r="B16" s="38" t="s">
        <v>174</v>
      </c>
      <c r="C16" s="32">
        <v>1</v>
      </c>
      <c r="D16" s="33">
        <v>295.55</v>
      </c>
      <c r="E16" s="32">
        <v>1</v>
      </c>
      <c r="F16" s="94">
        <v>295.55</v>
      </c>
    </row>
    <row r="17" spans="1:6" x14ac:dyDescent="0.25">
      <c r="A17" s="110">
        <v>12</v>
      </c>
      <c r="B17" s="38" t="s">
        <v>175</v>
      </c>
      <c r="C17" s="32">
        <v>1</v>
      </c>
      <c r="D17" s="33">
        <v>1000</v>
      </c>
      <c r="E17" s="32">
        <v>1</v>
      </c>
      <c r="F17" s="94">
        <v>181.9563</v>
      </c>
    </row>
    <row r="18" spans="1:6" x14ac:dyDescent="0.25">
      <c r="A18" s="110">
        <v>13</v>
      </c>
      <c r="B18" s="38" t="s">
        <v>176</v>
      </c>
      <c r="C18" s="32">
        <v>1</v>
      </c>
      <c r="D18" s="33">
        <v>51.24</v>
      </c>
      <c r="E18" s="32">
        <v>2</v>
      </c>
      <c r="F18" s="94">
        <v>505.91</v>
      </c>
    </row>
    <row r="19" spans="1:6" x14ac:dyDescent="0.25">
      <c r="A19" s="110">
        <v>14</v>
      </c>
      <c r="B19" s="38" t="s">
        <v>177</v>
      </c>
      <c r="C19" s="32">
        <v>0</v>
      </c>
      <c r="D19" s="33">
        <v>0</v>
      </c>
      <c r="E19" s="32">
        <v>0</v>
      </c>
      <c r="F19" s="94">
        <v>0</v>
      </c>
    </row>
    <row r="20" spans="1:6" x14ac:dyDescent="0.25">
      <c r="A20" s="110">
        <v>15</v>
      </c>
      <c r="B20" s="38" t="s">
        <v>267</v>
      </c>
      <c r="C20" s="32">
        <v>1</v>
      </c>
      <c r="D20" s="33">
        <v>100</v>
      </c>
      <c r="E20" s="32">
        <v>2</v>
      </c>
      <c r="F20" s="94">
        <v>39.661999999999999</v>
      </c>
    </row>
    <row r="21" spans="1:6" x14ac:dyDescent="0.25">
      <c r="A21" s="110">
        <v>16</v>
      </c>
      <c r="B21" s="38" t="s">
        <v>180</v>
      </c>
      <c r="C21" s="32">
        <v>0</v>
      </c>
      <c r="D21" s="33">
        <v>0</v>
      </c>
      <c r="E21" s="32">
        <v>3</v>
      </c>
      <c r="F21" s="94">
        <v>294.34410000000003</v>
      </c>
    </row>
    <row r="22" spans="1:6" x14ac:dyDescent="0.25">
      <c r="A22" s="110">
        <v>17</v>
      </c>
      <c r="B22" s="38" t="s">
        <v>268</v>
      </c>
      <c r="C22" s="32">
        <v>0</v>
      </c>
      <c r="D22" s="33">
        <v>0</v>
      </c>
      <c r="E22" s="32">
        <v>2</v>
      </c>
      <c r="F22" s="94">
        <v>291.05560000000003</v>
      </c>
    </row>
    <row r="23" spans="1:6" x14ac:dyDescent="0.25">
      <c r="A23" s="110">
        <v>18</v>
      </c>
      <c r="B23" s="38" t="s">
        <v>182</v>
      </c>
      <c r="C23" s="32">
        <v>0</v>
      </c>
      <c r="D23" s="33">
        <v>0</v>
      </c>
      <c r="E23" s="32">
        <v>0</v>
      </c>
      <c r="F23" s="94">
        <v>0</v>
      </c>
    </row>
    <row r="24" spans="1:6" x14ac:dyDescent="0.25">
      <c r="A24" s="110">
        <v>19</v>
      </c>
      <c r="B24" s="38" t="s">
        <v>183</v>
      </c>
      <c r="C24" s="32">
        <v>13</v>
      </c>
      <c r="D24" s="33">
        <v>1080.2565999999999</v>
      </c>
      <c r="E24" s="32">
        <v>27</v>
      </c>
      <c r="F24" s="94">
        <v>3413.1455999999998</v>
      </c>
    </row>
    <row r="25" spans="1:6" x14ac:dyDescent="0.25">
      <c r="A25" s="110">
        <v>20</v>
      </c>
      <c r="B25" s="38" t="s">
        <v>184</v>
      </c>
      <c r="C25" s="32">
        <v>17</v>
      </c>
      <c r="D25" s="33">
        <v>6842</v>
      </c>
      <c r="E25" s="32">
        <v>28</v>
      </c>
      <c r="F25" s="94">
        <v>3110.703</v>
      </c>
    </row>
    <row r="26" spans="1:6" x14ac:dyDescent="0.25">
      <c r="A26" s="110">
        <v>21</v>
      </c>
      <c r="B26" s="38" t="s">
        <v>185</v>
      </c>
      <c r="C26" s="32">
        <v>2</v>
      </c>
      <c r="D26" s="33">
        <v>600</v>
      </c>
      <c r="E26" s="32">
        <v>17</v>
      </c>
      <c r="F26" s="94">
        <v>1797.6805999999999</v>
      </c>
    </row>
    <row r="27" spans="1:6" x14ac:dyDescent="0.25">
      <c r="A27" s="110">
        <v>22</v>
      </c>
      <c r="B27" s="38" t="s">
        <v>186</v>
      </c>
      <c r="C27" s="32">
        <v>87</v>
      </c>
      <c r="D27" s="33">
        <v>1837.86</v>
      </c>
      <c r="E27" s="32">
        <v>203</v>
      </c>
      <c r="F27" s="94">
        <v>3161.99</v>
      </c>
    </row>
    <row r="28" spans="1:6" x14ac:dyDescent="0.25">
      <c r="A28" s="110">
        <v>23</v>
      </c>
      <c r="B28" s="38" t="s">
        <v>187</v>
      </c>
      <c r="C28" s="32">
        <v>1</v>
      </c>
      <c r="D28" s="33">
        <v>370.5</v>
      </c>
      <c r="E28" s="32">
        <v>1</v>
      </c>
      <c r="F28" s="94">
        <v>370.49459999999999</v>
      </c>
    </row>
    <row r="29" spans="1:6" x14ac:dyDescent="0.25">
      <c r="A29" s="110">
        <v>24</v>
      </c>
      <c r="B29" s="38" t="s">
        <v>188</v>
      </c>
      <c r="C29" s="32">
        <v>0</v>
      </c>
      <c r="D29" s="33">
        <v>0</v>
      </c>
      <c r="E29" s="32">
        <v>0</v>
      </c>
      <c r="F29" s="94">
        <v>0</v>
      </c>
    </row>
    <row r="30" spans="1:6" x14ac:dyDescent="0.25">
      <c r="A30" s="110">
        <v>25</v>
      </c>
      <c r="B30" s="38" t="s">
        <v>189</v>
      </c>
      <c r="C30" s="32">
        <v>0</v>
      </c>
      <c r="D30" s="33">
        <v>0</v>
      </c>
      <c r="E30" s="32">
        <v>0</v>
      </c>
      <c r="F30" s="94">
        <v>0</v>
      </c>
    </row>
    <row r="31" spans="1:6" x14ac:dyDescent="0.25">
      <c r="A31" s="110">
        <v>26</v>
      </c>
      <c r="B31" s="38" t="s">
        <v>190</v>
      </c>
      <c r="C31" s="32">
        <v>13</v>
      </c>
      <c r="D31" s="33">
        <v>2219.4133999999999</v>
      </c>
      <c r="E31" s="32">
        <v>20</v>
      </c>
      <c r="F31" s="94">
        <v>4483.9402</v>
      </c>
    </row>
    <row r="32" spans="1:6" x14ac:dyDescent="0.25">
      <c r="A32" s="110">
        <v>27</v>
      </c>
      <c r="B32" s="38" t="s">
        <v>192</v>
      </c>
      <c r="C32" s="32">
        <v>1</v>
      </c>
      <c r="D32" s="33">
        <v>50</v>
      </c>
      <c r="E32" s="32">
        <v>0</v>
      </c>
      <c r="F32" s="94">
        <v>0</v>
      </c>
    </row>
    <row r="33" spans="1:6" x14ac:dyDescent="0.25">
      <c r="A33" s="110">
        <v>28</v>
      </c>
      <c r="B33" s="38" t="s">
        <v>269</v>
      </c>
      <c r="C33" s="32">
        <v>0</v>
      </c>
      <c r="D33" s="33">
        <v>0</v>
      </c>
      <c r="E33" s="32">
        <v>0</v>
      </c>
      <c r="F33" s="94">
        <v>0</v>
      </c>
    </row>
    <row r="34" spans="1:6" x14ac:dyDescent="0.25">
      <c r="A34" s="110">
        <v>29</v>
      </c>
      <c r="B34" s="38" t="s">
        <v>194</v>
      </c>
      <c r="C34" s="32">
        <v>19</v>
      </c>
      <c r="D34" s="33">
        <v>682</v>
      </c>
      <c r="E34" s="32">
        <v>21</v>
      </c>
      <c r="F34" s="94">
        <v>690.06529999999998</v>
      </c>
    </row>
    <row r="35" spans="1:6" x14ac:dyDescent="0.25">
      <c r="A35" s="110">
        <v>30</v>
      </c>
      <c r="B35" s="38" t="s">
        <v>270</v>
      </c>
      <c r="C35" s="32">
        <v>0</v>
      </c>
      <c r="D35" s="33">
        <v>0</v>
      </c>
      <c r="E35" s="32">
        <v>0</v>
      </c>
      <c r="F35" s="94">
        <v>0</v>
      </c>
    </row>
    <row r="36" spans="1:6" x14ac:dyDescent="0.25">
      <c r="A36" s="110">
        <v>31</v>
      </c>
      <c r="B36" s="38" t="s">
        <v>196</v>
      </c>
      <c r="C36" s="32">
        <v>22</v>
      </c>
      <c r="D36" s="33">
        <v>1783.7676000000001</v>
      </c>
      <c r="E36" s="32">
        <v>19</v>
      </c>
      <c r="F36" s="94">
        <v>836.7811999999999</v>
      </c>
    </row>
    <row r="37" spans="1:6" x14ac:dyDescent="0.25">
      <c r="A37" s="110">
        <v>32</v>
      </c>
      <c r="B37" s="38" t="s">
        <v>197</v>
      </c>
      <c r="C37" s="32">
        <v>0</v>
      </c>
      <c r="D37" s="33">
        <v>0</v>
      </c>
      <c r="E37" s="32">
        <v>0</v>
      </c>
      <c r="F37" s="94">
        <v>0</v>
      </c>
    </row>
    <row r="38" spans="1:6" x14ac:dyDescent="0.25">
      <c r="A38" s="110">
        <v>33</v>
      </c>
      <c r="B38" s="38" t="s">
        <v>271</v>
      </c>
      <c r="C38" s="32">
        <v>0</v>
      </c>
      <c r="D38" s="33">
        <v>0</v>
      </c>
      <c r="E38" s="32">
        <v>0</v>
      </c>
      <c r="F38" s="94">
        <v>0</v>
      </c>
    </row>
    <row r="39" spans="1:6" x14ac:dyDescent="0.25">
      <c r="A39" s="110">
        <v>34</v>
      </c>
      <c r="B39" s="38" t="s">
        <v>199</v>
      </c>
      <c r="C39" s="32">
        <v>0</v>
      </c>
      <c r="D39" s="33">
        <v>0</v>
      </c>
      <c r="E39" s="32">
        <v>0</v>
      </c>
      <c r="F39" s="94">
        <v>0</v>
      </c>
    </row>
    <row r="40" spans="1:6" x14ac:dyDescent="0.25">
      <c r="A40" s="110">
        <v>35</v>
      </c>
      <c r="B40" s="38" t="s">
        <v>200</v>
      </c>
      <c r="C40" s="32">
        <v>0</v>
      </c>
      <c r="D40" s="33">
        <v>0</v>
      </c>
      <c r="E40" s="32">
        <v>0</v>
      </c>
      <c r="F40" s="94">
        <v>0</v>
      </c>
    </row>
    <row r="41" spans="1:6" x14ac:dyDescent="0.25">
      <c r="A41" s="110">
        <v>36</v>
      </c>
      <c r="B41" s="38" t="s">
        <v>272</v>
      </c>
      <c r="C41" s="32">
        <v>0</v>
      </c>
      <c r="D41" s="33">
        <v>0</v>
      </c>
      <c r="E41" s="32">
        <v>0</v>
      </c>
      <c r="F41" s="94">
        <v>0</v>
      </c>
    </row>
    <row r="42" spans="1:6" x14ac:dyDescent="0.25">
      <c r="A42" s="110">
        <v>37</v>
      </c>
      <c r="B42" s="38" t="s">
        <v>202</v>
      </c>
      <c r="C42" s="32">
        <v>0</v>
      </c>
      <c r="D42" s="33">
        <v>0</v>
      </c>
      <c r="E42" s="32">
        <v>0</v>
      </c>
      <c r="F42" s="94">
        <v>0</v>
      </c>
    </row>
    <row r="43" spans="1:6" x14ac:dyDescent="0.25">
      <c r="A43" s="110">
        <v>38</v>
      </c>
      <c r="B43" s="38" t="s">
        <v>203</v>
      </c>
      <c r="C43" s="32">
        <v>0</v>
      </c>
      <c r="D43" s="33">
        <v>0</v>
      </c>
      <c r="E43" s="32">
        <v>0</v>
      </c>
      <c r="F43" s="94">
        <v>0</v>
      </c>
    </row>
    <row r="44" spans="1:6" x14ac:dyDescent="0.25">
      <c r="A44" s="110">
        <v>39</v>
      </c>
      <c r="B44" s="38" t="s">
        <v>204</v>
      </c>
      <c r="C44" s="32">
        <v>0</v>
      </c>
      <c r="D44" s="33">
        <v>0</v>
      </c>
      <c r="E44" s="32">
        <v>0</v>
      </c>
      <c r="F44" s="94">
        <v>0</v>
      </c>
    </row>
    <row r="45" spans="1:6" x14ac:dyDescent="0.25">
      <c r="A45" s="110">
        <v>40</v>
      </c>
      <c r="B45" s="38" t="s">
        <v>205</v>
      </c>
      <c r="C45" s="32">
        <v>0</v>
      </c>
      <c r="D45" s="33">
        <v>0</v>
      </c>
      <c r="E45" s="32">
        <v>0</v>
      </c>
      <c r="F45" s="94">
        <v>0</v>
      </c>
    </row>
    <row r="46" spans="1:6" ht="15.75" thickBot="1" x14ac:dyDescent="0.3">
      <c r="A46" s="111">
        <v>41</v>
      </c>
      <c r="B46" s="112" t="s">
        <v>206</v>
      </c>
      <c r="C46" s="113">
        <v>0</v>
      </c>
      <c r="D46" s="114">
        <v>0</v>
      </c>
      <c r="E46" s="113">
        <v>0</v>
      </c>
      <c r="F46" s="115">
        <v>0</v>
      </c>
    </row>
    <row r="47" spans="1:6" ht="15.75" thickBot="1" x14ac:dyDescent="0.3">
      <c r="A47" s="265" t="s">
        <v>45</v>
      </c>
      <c r="B47" s="266"/>
      <c r="C47" s="116">
        <f>SUM(C6:C46)</f>
        <v>189</v>
      </c>
      <c r="D47" s="117">
        <f>SUM(D6:D46)</f>
        <v>19204.640599999999</v>
      </c>
      <c r="E47" s="116">
        <f>SUM(E6:E46)</f>
        <v>475</v>
      </c>
      <c r="F47" s="118">
        <f>SUM(F6:F46)</f>
        <v>28345.823499999995</v>
      </c>
    </row>
  </sheetData>
  <mergeCells count="7">
    <mergeCell ref="A1:F1"/>
    <mergeCell ref="A47:B47"/>
    <mergeCell ref="A2:F2"/>
    <mergeCell ref="A4:A5"/>
    <mergeCell ref="B4:B5"/>
    <mergeCell ref="C4:D4"/>
    <mergeCell ref="E4:F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923AA-5A13-43F1-9F46-E62101E78F7C}">
  <dimension ref="A1:I45"/>
  <sheetViews>
    <sheetView workbookViewId="0">
      <selection activeCell="M14" sqref="M14"/>
    </sheetView>
  </sheetViews>
  <sheetFormatPr defaultRowHeight="15" x14ac:dyDescent="0.25"/>
  <cols>
    <col min="2" max="2" width="43.85546875" bestFit="1" customWidth="1"/>
    <col min="7" max="7" width="12.7109375" customWidth="1"/>
    <col min="8" max="8" width="14.7109375" customWidth="1"/>
  </cols>
  <sheetData>
    <row r="1" spans="1:9" x14ac:dyDescent="0.25">
      <c r="A1" s="271" t="s">
        <v>333</v>
      </c>
      <c r="B1" s="272"/>
      <c r="C1" s="272"/>
      <c r="D1" s="272"/>
      <c r="E1" s="272"/>
      <c r="F1" s="272"/>
      <c r="G1" s="272"/>
      <c r="H1" s="272"/>
      <c r="I1" s="273"/>
    </row>
    <row r="2" spans="1:9" ht="60" customHeight="1" x14ac:dyDescent="0.25">
      <c r="A2" s="119" t="s">
        <v>273</v>
      </c>
      <c r="B2" s="119" t="s">
        <v>274</v>
      </c>
      <c r="C2" s="120" t="s">
        <v>275</v>
      </c>
      <c r="D2" s="120" t="s">
        <v>276</v>
      </c>
      <c r="E2" s="120" t="s">
        <v>277</v>
      </c>
      <c r="F2" s="121" t="s">
        <v>278</v>
      </c>
      <c r="G2" s="120" t="s">
        <v>279</v>
      </c>
      <c r="H2" s="122" t="s">
        <v>280</v>
      </c>
      <c r="I2" s="123" t="s">
        <v>155</v>
      </c>
    </row>
    <row r="3" spans="1:9" x14ac:dyDescent="0.25">
      <c r="A3" s="39">
        <v>1</v>
      </c>
      <c r="B3" s="39" t="s">
        <v>334</v>
      </c>
      <c r="C3" s="124">
        <v>4</v>
      </c>
      <c r="D3" s="124">
        <v>2</v>
      </c>
      <c r="E3" s="125">
        <v>0</v>
      </c>
      <c r="F3" s="126">
        <v>1</v>
      </c>
      <c r="G3" s="127">
        <v>2</v>
      </c>
      <c r="H3" s="128">
        <f t="shared" ref="H3:H45" si="0">G3/F3</f>
        <v>2</v>
      </c>
      <c r="I3" s="124" t="s">
        <v>281</v>
      </c>
    </row>
    <row r="4" spans="1:9" x14ac:dyDescent="0.25">
      <c r="A4" s="39">
        <v>2</v>
      </c>
      <c r="B4" s="39" t="s">
        <v>111</v>
      </c>
      <c r="C4" s="124">
        <v>379</v>
      </c>
      <c r="D4" s="124">
        <v>164</v>
      </c>
      <c r="E4" s="125">
        <v>35</v>
      </c>
      <c r="F4" s="126">
        <v>302.9536557647059</v>
      </c>
      <c r="G4" s="127">
        <v>183</v>
      </c>
      <c r="H4" s="128">
        <f t="shared" si="0"/>
        <v>0.60405278668143902</v>
      </c>
      <c r="I4" s="124">
        <v>243</v>
      </c>
    </row>
    <row r="5" spans="1:9" x14ac:dyDescent="0.25">
      <c r="A5" s="39">
        <v>3</v>
      </c>
      <c r="B5" s="39" t="s">
        <v>104</v>
      </c>
      <c r="C5" s="124">
        <v>323</v>
      </c>
      <c r="D5" s="124">
        <v>185</v>
      </c>
      <c r="E5" s="125">
        <v>17</v>
      </c>
      <c r="F5" s="126">
        <v>317.16577776470592</v>
      </c>
      <c r="G5" s="127">
        <v>123</v>
      </c>
      <c r="H5" s="128">
        <f t="shared" si="0"/>
        <v>0.3878098099576473</v>
      </c>
      <c r="I5" s="124">
        <v>263</v>
      </c>
    </row>
    <row r="6" spans="1:9" x14ac:dyDescent="0.25">
      <c r="A6" s="39">
        <v>4</v>
      </c>
      <c r="B6" s="39" t="s">
        <v>214</v>
      </c>
      <c r="C6" s="124">
        <v>74</v>
      </c>
      <c r="D6" s="124">
        <v>33</v>
      </c>
      <c r="E6" s="125">
        <v>5</v>
      </c>
      <c r="F6" s="126">
        <v>100.13547276470588</v>
      </c>
      <c r="G6" s="127">
        <v>36</v>
      </c>
      <c r="H6" s="128">
        <f t="shared" si="0"/>
        <v>0.35951295785651588</v>
      </c>
      <c r="I6" s="124">
        <v>68</v>
      </c>
    </row>
    <row r="7" spans="1:9" x14ac:dyDescent="0.25">
      <c r="A7" s="39">
        <v>5</v>
      </c>
      <c r="B7" s="39" t="s">
        <v>112</v>
      </c>
      <c r="C7" s="124">
        <v>269</v>
      </c>
      <c r="D7" s="124">
        <v>111</v>
      </c>
      <c r="E7" s="125">
        <v>56</v>
      </c>
      <c r="F7" s="126">
        <v>289.83066229411764</v>
      </c>
      <c r="G7" s="127">
        <v>102</v>
      </c>
      <c r="H7" s="128">
        <f t="shared" si="0"/>
        <v>0.35192963778446357</v>
      </c>
      <c r="I7" s="124">
        <v>256</v>
      </c>
    </row>
    <row r="8" spans="1:9" x14ac:dyDescent="0.25">
      <c r="A8" s="39">
        <v>6</v>
      </c>
      <c r="B8" s="39" t="s">
        <v>223</v>
      </c>
      <c r="C8" s="124">
        <v>317</v>
      </c>
      <c r="D8" s="124">
        <v>82</v>
      </c>
      <c r="E8" s="125">
        <v>108</v>
      </c>
      <c r="F8" s="126">
        <v>406.88948582352941</v>
      </c>
      <c r="G8" s="127">
        <v>130</v>
      </c>
      <c r="H8" s="128">
        <f t="shared" si="0"/>
        <v>0.31949707360190144</v>
      </c>
      <c r="I8" s="124">
        <v>495</v>
      </c>
    </row>
    <row r="9" spans="1:9" x14ac:dyDescent="0.25">
      <c r="A9" s="39">
        <v>7</v>
      </c>
      <c r="B9" s="39" t="s">
        <v>225</v>
      </c>
      <c r="C9" s="124">
        <v>70</v>
      </c>
      <c r="D9" s="124">
        <v>23</v>
      </c>
      <c r="E9" s="125">
        <v>20</v>
      </c>
      <c r="F9" s="126">
        <v>90.135472764705881</v>
      </c>
      <c r="G9" s="127">
        <v>27</v>
      </c>
      <c r="H9" s="128">
        <f t="shared" si="0"/>
        <v>0.29954910283193548</v>
      </c>
      <c r="I9" s="124">
        <v>78</v>
      </c>
    </row>
    <row r="10" spans="1:9" x14ac:dyDescent="0.25">
      <c r="A10" s="39">
        <v>8</v>
      </c>
      <c r="B10" s="39" t="s">
        <v>335</v>
      </c>
      <c r="C10" s="124">
        <v>34</v>
      </c>
      <c r="D10" s="124">
        <v>4</v>
      </c>
      <c r="E10" s="125">
        <v>15</v>
      </c>
      <c r="F10" s="126">
        <v>53.135472764705881</v>
      </c>
      <c r="G10" s="127">
        <v>15</v>
      </c>
      <c r="H10" s="128">
        <f t="shared" si="0"/>
        <v>0.28229729067101544</v>
      </c>
      <c r="I10" s="124">
        <v>84</v>
      </c>
    </row>
    <row r="11" spans="1:9" x14ac:dyDescent="0.25">
      <c r="A11" s="39">
        <v>9</v>
      </c>
      <c r="B11" s="39" t="s">
        <v>105</v>
      </c>
      <c r="C11" s="124">
        <v>159</v>
      </c>
      <c r="D11" s="124">
        <v>101</v>
      </c>
      <c r="E11" s="125">
        <v>6</v>
      </c>
      <c r="F11" s="126">
        <v>237.34759476470589</v>
      </c>
      <c r="G11" s="127">
        <v>53</v>
      </c>
      <c r="H11" s="128">
        <f t="shared" si="0"/>
        <v>0.223301188506003</v>
      </c>
      <c r="I11" s="124">
        <v>166</v>
      </c>
    </row>
    <row r="12" spans="1:9" x14ac:dyDescent="0.25">
      <c r="A12" s="39">
        <v>10</v>
      </c>
      <c r="B12" s="39" t="s">
        <v>101</v>
      </c>
      <c r="C12" s="124">
        <v>907</v>
      </c>
      <c r="D12" s="124">
        <v>655</v>
      </c>
      <c r="E12" s="125">
        <v>97</v>
      </c>
      <c r="F12" s="126">
        <v>715</v>
      </c>
      <c r="G12" s="127">
        <v>159</v>
      </c>
      <c r="H12" s="128">
        <f t="shared" si="0"/>
        <v>0.22237762237762237</v>
      </c>
      <c r="I12" s="124">
        <v>665</v>
      </c>
    </row>
    <row r="13" spans="1:9" x14ac:dyDescent="0.25">
      <c r="A13" s="39">
        <v>11</v>
      </c>
      <c r="B13" s="39" t="s">
        <v>102</v>
      </c>
      <c r="C13" s="124">
        <v>147</v>
      </c>
      <c r="D13" s="124">
        <v>79</v>
      </c>
      <c r="E13" s="125">
        <v>21</v>
      </c>
      <c r="F13" s="126">
        <v>218.95365576470587</v>
      </c>
      <c r="G13" s="127">
        <v>47</v>
      </c>
      <c r="H13" s="128">
        <f t="shared" si="0"/>
        <v>0.21465729738948777</v>
      </c>
      <c r="I13" s="124">
        <v>158</v>
      </c>
    </row>
    <row r="14" spans="1:9" x14ac:dyDescent="0.25">
      <c r="A14" s="39">
        <v>12</v>
      </c>
      <c r="B14" s="39" t="s">
        <v>110</v>
      </c>
      <c r="C14" s="124">
        <v>1481</v>
      </c>
      <c r="D14" s="124">
        <v>1028</v>
      </c>
      <c r="E14" s="125">
        <v>228</v>
      </c>
      <c r="F14" s="126">
        <v>1175</v>
      </c>
      <c r="G14" s="127">
        <v>233</v>
      </c>
      <c r="H14" s="128">
        <f t="shared" si="0"/>
        <v>0.19829787234042554</v>
      </c>
      <c r="I14" s="124">
        <v>1378</v>
      </c>
    </row>
    <row r="15" spans="1:9" x14ac:dyDescent="0.25">
      <c r="A15" s="39">
        <v>13</v>
      </c>
      <c r="B15" s="40" t="s">
        <v>109</v>
      </c>
      <c r="C15" s="124">
        <v>881</v>
      </c>
      <c r="D15" s="124">
        <v>559</v>
      </c>
      <c r="E15" s="125">
        <v>189</v>
      </c>
      <c r="F15" s="126">
        <v>711</v>
      </c>
      <c r="G15" s="127">
        <v>137</v>
      </c>
      <c r="H15" s="128">
        <f t="shared" si="0"/>
        <v>0.19268635724331926</v>
      </c>
      <c r="I15" s="124">
        <v>734</v>
      </c>
    </row>
    <row r="16" spans="1:9" x14ac:dyDescent="0.25">
      <c r="A16" s="39">
        <v>14</v>
      </c>
      <c r="B16" s="39" t="s">
        <v>108</v>
      </c>
      <c r="C16" s="124">
        <v>43</v>
      </c>
      <c r="D16" s="124">
        <v>15</v>
      </c>
      <c r="E16" s="125">
        <v>16</v>
      </c>
      <c r="F16" s="126">
        <v>83.212121999999994</v>
      </c>
      <c r="G16" s="127">
        <v>12</v>
      </c>
      <c r="H16" s="128">
        <f t="shared" si="0"/>
        <v>0.14420975828497681</v>
      </c>
      <c r="I16" s="124">
        <v>56</v>
      </c>
    </row>
    <row r="17" spans="1:9" x14ac:dyDescent="0.25">
      <c r="A17" s="39">
        <v>15</v>
      </c>
      <c r="B17" s="39" t="s">
        <v>144</v>
      </c>
      <c r="C17" s="124">
        <v>83</v>
      </c>
      <c r="D17" s="124">
        <v>50</v>
      </c>
      <c r="E17" s="125">
        <v>17</v>
      </c>
      <c r="F17" s="126">
        <v>126</v>
      </c>
      <c r="G17" s="127">
        <v>17</v>
      </c>
      <c r="H17" s="128">
        <f t="shared" si="0"/>
        <v>0.13492063492063491</v>
      </c>
      <c r="I17" s="124">
        <v>340</v>
      </c>
    </row>
    <row r="18" spans="1:9" x14ac:dyDescent="0.25">
      <c r="A18" s="39">
        <v>16</v>
      </c>
      <c r="B18" s="39" t="s">
        <v>336</v>
      </c>
      <c r="C18" s="124">
        <v>53</v>
      </c>
      <c r="D18" s="124">
        <v>3</v>
      </c>
      <c r="E18" s="125">
        <v>20</v>
      </c>
      <c r="F18" s="126">
        <v>232</v>
      </c>
      <c r="G18" s="127">
        <v>30</v>
      </c>
      <c r="H18" s="128">
        <f t="shared" si="0"/>
        <v>0.12931034482758622</v>
      </c>
      <c r="I18" s="124">
        <v>463</v>
      </c>
    </row>
    <row r="19" spans="1:9" x14ac:dyDescent="0.25">
      <c r="A19" s="39">
        <v>17</v>
      </c>
      <c r="B19" s="129" t="s">
        <v>139</v>
      </c>
      <c r="C19" s="124">
        <v>559</v>
      </c>
      <c r="D19" s="124">
        <v>323</v>
      </c>
      <c r="E19" s="125">
        <v>111</v>
      </c>
      <c r="F19" s="126">
        <v>1037</v>
      </c>
      <c r="G19" s="127">
        <v>127</v>
      </c>
      <c r="H19" s="128">
        <f t="shared" si="0"/>
        <v>0.12246865959498554</v>
      </c>
      <c r="I19" s="124">
        <v>1593</v>
      </c>
    </row>
    <row r="20" spans="1:9" x14ac:dyDescent="0.25">
      <c r="A20" s="39">
        <v>18</v>
      </c>
      <c r="B20" s="39" t="s">
        <v>117</v>
      </c>
      <c r="C20" s="124">
        <v>126</v>
      </c>
      <c r="D20" s="124">
        <v>74</v>
      </c>
      <c r="E20" s="125">
        <v>19</v>
      </c>
      <c r="F20" s="126">
        <v>402.10160782352938</v>
      </c>
      <c r="G20" s="127">
        <v>34</v>
      </c>
      <c r="H20" s="128">
        <f t="shared" si="0"/>
        <v>8.4555742475224335E-2</v>
      </c>
      <c r="I20" s="124">
        <v>566</v>
      </c>
    </row>
    <row r="21" spans="1:9" x14ac:dyDescent="0.25">
      <c r="A21" s="39">
        <v>19</v>
      </c>
      <c r="B21" s="39" t="s">
        <v>337</v>
      </c>
      <c r="C21" s="124">
        <v>8</v>
      </c>
      <c r="D21" s="124">
        <v>2</v>
      </c>
      <c r="E21" s="125">
        <v>4</v>
      </c>
      <c r="F21" s="126">
        <v>36.606060999999997</v>
      </c>
      <c r="G21" s="127">
        <v>2</v>
      </c>
      <c r="H21" s="128">
        <f t="shared" si="0"/>
        <v>5.4635761001436349E-2</v>
      </c>
      <c r="I21" s="124">
        <v>77</v>
      </c>
    </row>
    <row r="22" spans="1:9" x14ac:dyDescent="0.25">
      <c r="A22" s="39">
        <v>20</v>
      </c>
      <c r="B22" s="39" t="s">
        <v>106</v>
      </c>
      <c r="C22" s="124">
        <v>37</v>
      </c>
      <c r="D22" s="124">
        <v>24</v>
      </c>
      <c r="E22" s="125">
        <v>6</v>
      </c>
      <c r="F22" s="126">
        <v>181.13547276470587</v>
      </c>
      <c r="G22" s="127">
        <v>8</v>
      </c>
      <c r="H22" s="128">
        <f t="shared" si="0"/>
        <v>4.4165838297128925E-2</v>
      </c>
      <c r="I22" s="124">
        <v>144</v>
      </c>
    </row>
    <row r="23" spans="1:9" x14ac:dyDescent="0.25">
      <c r="A23" s="39">
        <v>21</v>
      </c>
      <c r="B23" s="39" t="s">
        <v>119</v>
      </c>
      <c r="C23" s="124">
        <v>8</v>
      </c>
      <c r="D23" s="124">
        <v>0</v>
      </c>
      <c r="E23" s="125">
        <v>7</v>
      </c>
      <c r="F23" s="126">
        <v>42.636365999999995</v>
      </c>
      <c r="G23" s="127">
        <v>1</v>
      </c>
      <c r="H23" s="128">
        <f t="shared" si="0"/>
        <v>2.3454156482285569E-2</v>
      </c>
      <c r="I23" s="124">
        <v>231</v>
      </c>
    </row>
    <row r="24" spans="1:9" x14ac:dyDescent="0.25">
      <c r="A24" s="39">
        <v>22</v>
      </c>
      <c r="B24" s="39" t="s">
        <v>103</v>
      </c>
      <c r="C24" s="124">
        <v>9</v>
      </c>
      <c r="D24" s="124">
        <v>7</v>
      </c>
      <c r="E24" s="125">
        <v>0</v>
      </c>
      <c r="F24" s="126">
        <v>111.13547276470588</v>
      </c>
      <c r="G24" s="127">
        <v>2</v>
      </c>
      <c r="H24" s="128">
        <f t="shared" si="0"/>
        <v>1.7996054277236627E-2</v>
      </c>
      <c r="I24" s="124">
        <v>59</v>
      </c>
    </row>
    <row r="25" spans="1:9" x14ac:dyDescent="0.25">
      <c r="A25" s="39">
        <v>23</v>
      </c>
      <c r="B25" s="40" t="s">
        <v>235</v>
      </c>
      <c r="C25" s="124">
        <v>11</v>
      </c>
      <c r="D25" s="124">
        <v>4</v>
      </c>
      <c r="E25" s="125">
        <v>6</v>
      </c>
      <c r="F25" s="126">
        <v>83.953655764705886</v>
      </c>
      <c r="G25" s="127">
        <v>1</v>
      </c>
      <c r="H25" s="128">
        <f t="shared" si="0"/>
        <v>1.1911333591031064E-2</v>
      </c>
      <c r="I25" s="124">
        <v>98</v>
      </c>
    </row>
    <row r="26" spans="1:9" x14ac:dyDescent="0.25">
      <c r="A26" s="39">
        <v>24</v>
      </c>
      <c r="B26" s="39" t="s">
        <v>216</v>
      </c>
      <c r="C26" s="124">
        <v>37</v>
      </c>
      <c r="D26" s="124">
        <v>3</v>
      </c>
      <c r="E26" s="125">
        <v>32</v>
      </c>
      <c r="F26" s="126">
        <v>171.48306752941176</v>
      </c>
      <c r="G26" s="127">
        <v>2</v>
      </c>
      <c r="H26" s="128">
        <f t="shared" si="0"/>
        <v>1.1662959082866721E-2</v>
      </c>
      <c r="I26" s="124">
        <v>218</v>
      </c>
    </row>
    <row r="27" spans="1:9" x14ac:dyDescent="0.25">
      <c r="A27" s="39">
        <v>25</v>
      </c>
      <c r="B27" s="39" t="s">
        <v>245</v>
      </c>
      <c r="C27" s="124">
        <v>0</v>
      </c>
      <c r="D27" s="124">
        <v>0</v>
      </c>
      <c r="E27" s="125">
        <v>0</v>
      </c>
      <c r="F27" s="126">
        <v>12</v>
      </c>
      <c r="G27" s="127">
        <v>0</v>
      </c>
      <c r="H27" s="128">
        <f t="shared" si="0"/>
        <v>0</v>
      </c>
      <c r="I27" s="124">
        <v>124</v>
      </c>
    </row>
    <row r="28" spans="1:9" x14ac:dyDescent="0.25">
      <c r="A28" s="39">
        <v>26</v>
      </c>
      <c r="B28" s="39" t="s">
        <v>227</v>
      </c>
      <c r="C28" s="124">
        <v>8</v>
      </c>
      <c r="D28" s="124">
        <v>1</v>
      </c>
      <c r="E28" s="125">
        <v>7</v>
      </c>
      <c r="F28" s="126">
        <v>62.347594764705882</v>
      </c>
      <c r="G28" s="127">
        <v>0</v>
      </c>
      <c r="H28" s="128">
        <f t="shared" si="0"/>
        <v>0</v>
      </c>
      <c r="I28" s="124">
        <v>173</v>
      </c>
    </row>
    <row r="29" spans="1:9" x14ac:dyDescent="0.25">
      <c r="A29" s="39">
        <v>27</v>
      </c>
      <c r="B29" s="39" t="s">
        <v>338</v>
      </c>
      <c r="C29" s="124">
        <v>0</v>
      </c>
      <c r="D29" s="124">
        <v>0</v>
      </c>
      <c r="E29" s="125">
        <v>0</v>
      </c>
      <c r="F29" s="126">
        <v>16</v>
      </c>
      <c r="G29" s="127">
        <v>0</v>
      </c>
      <c r="H29" s="128">
        <f t="shared" si="0"/>
        <v>0</v>
      </c>
      <c r="I29" s="124">
        <v>18</v>
      </c>
    </row>
    <row r="30" spans="1:9" x14ac:dyDescent="0.25">
      <c r="A30" s="39">
        <v>28</v>
      </c>
      <c r="B30" s="39" t="s">
        <v>220</v>
      </c>
      <c r="C30" s="124">
        <v>0</v>
      </c>
      <c r="D30" s="124">
        <v>0</v>
      </c>
      <c r="E30" s="125">
        <v>0</v>
      </c>
      <c r="F30" s="126">
        <v>15</v>
      </c>
      <c r="G30" s="127">
        <v>0</v>
      </c>
      <c r="H30" s="128">
        <f t="shared" si="0"/>
        <v>0</v>
      </c>
      <c r="I30" s="124">
        <v>20</v>
      </c>
    </row>
    <row r="31" spans="1:9" x14ac:dyDescent="0.25">
      <c r="A31" s="39">
        <v>29</v>
      </c>
      <c r="B31" s="39" t="s">
        <v>339</v>
      </c>
      <c r="C31" s="124">
        <v>0</v>
      </c>
      <c r="D31" s="124">
        <v>0</v>
      </c>
      <c r="E31" s="125">
        <v>0</v>
      </c>
      <c r="F31" s="126">
        <v>1</v>
      </c>
      <c r="G31" s="127">
        <v>0</v>
      </c>
      <c r="H31" s="128">
        <f t="shared" si="0"/>
        <v>0</v>
      </c>
      <c r="I31" s="124" t="s">
        <v>281</v>
      </c>
    </row>
    <row r="32" spans="1:9" x14ac:dyDescent="0.25">
      <c r="A32" s="39">
        <v>30</v>
      </c>
      <c r="B32" s="39" t="s">
        <v>340</v>
      </c>
      <c r="C32" s="124">
        <v>0</v>
      </c>
      <c r="D32" s="124">
        <v>0</v>
      </c>
      <c r="E32" s="125">
        <v>0</v>
      </c>
      <c r="F32" s="126">
        <v>1</v>
      </c>
      <c r="G32" s="127">
        <v>0</v>
      </c>
      <c r="H32" s="128">
        <f t="shared" si="0"/>
        <v>0</v>
      </c>
      <c r="I32" s="124" t="s">
        <v>281</v>
      </c>
    </row>
    <row r="33" spans="1:9" x14ac:dyDescent="0.25">
      <c r="A33" s="39">
        <v>31</v>
      </c>
      <c r="B33" s="39" t="s">
        <v>135</v>
      </c>
      <c r="C33" s="124">
        <v>0</v>
      </c>
      <c r="D33" s="124">
        <v>0</v>
      </c>
      <c r="E33" s="125">
        <v>0</v>
      </c>
      <c r="F33" s="126">
        <v>0.60606099999999996</v>
      </c>
      <c r="G33" s="127">
        <v>0</v>
      </c>
      <c r="H33" s="128">
        <f t="shared" si="0"/>
        <v>0</v>
      </c>
      <c r="I33" s="124" t="s">
        <v>281</v>
      </c>
    </row>
    <row r="34" spans="1:9" x14ac:dyDescent="0.25">
      <c r="A34" s="39">
        <v>32</v>
      </c>
      <c r="B34" s="39" t="s">
        <v>341</v>
      </c>
      <c r="C34" s="124">
        <v>0</v>
      </c>
      <c r="D34" s="124">
        <v>0</v>
      </c>
      <c r="E34" s="125">
        <v>0</v>
      </c>
      <c r="F34" s="126">
        <v>1</v>
      </c>
      <c r="G34" s="127">
        <v>0</v>
      </c>
      <c r="H34" s="128">
        <f t="shared" si="0"/>
        <v>0</v>
      </c>
      <c r="I34" s="124" t="s">
        <v>281</v>
      </c>
    </row>
    <row r="35" spans="1:9" x14ac:dyDescent="0.25">
      <c r="A35" s="39">
        <v>33</v>
      </c>
      <c r="B35" s="41" t="s">
        <v>128</v>
      </c>
      <c r="C35" s="124">
        <v>1</v>
      </c>
      <c r="D35" s="124">
        <v>0</v>
      </c>
      <c r="E35" s="125">
        <v>1</v>
      </c>
      <c r="F35" s="126">
        <v>11.606061</v>
      </c>
      <c r="G35" s="127">
        <v>0</v>
      </c>
      <c r="H35" s="128">
        <f t="shared" si="0"/>
        <v>0</v>
      </c>
      <c r="I35" s="124">
        <v>15</v>
      </c>
    </row>
    <row r="36" spans="1:9" x14ac:dyDescent="0.25">
      <c r="A36" s="39">
        <v>34</v>
      </c>
      <c r="B36" s="39" t="s">
        <v>222</v>
      </c>
      <c r="C36" s="124">
        <v>5</v>
      </c>
      <c r="D36" s="124">
        <v>3</v>
      </c>
      <c r="E36" s="125">
        <v>2</v>
      </c>
      <c r="F36" s="126">
        <v>10</v>
      </c>
      <c r="G36" s="127">
        <v>0</v>
      </c>
      <c r="H36" s="128">
        <f t="shared" si="0"/>
        <v>0</v>
      </c>
      <c r="I36" s="124">
        <v>15</v>
      </c>
    </row>
    <row r="37" spans="1:9" x14ac:dyDescent="0.25">
      <c r="A37" s="39">
        <v>35</v>
      </c>
      <c r="B37" s="39" t="s">
        <v>126</v>
      </c>
      <c r="C37" s="124">
        <v>2</v>
      </c>
      <c r="D37" s="124">
        <v>2</v>
      </c>
      <c r="E37" s="125">
        <v>0</v>
      </c>
      <c r="F37" s="126">
        <v>4</v>
      </c>
      <c r="G37" s="127">
        <v>0</v>
      </c>
      <c r="H37" s="128">
        <f t="shared" si="0"/>
        <v>0</v>
      </c>
      <c r="I37" s="124" t="s">
        <v>281</v>
      </c>
    </row>
    <row r="38" spans="1:9" x14ac:dyDescent="0.25">
      <c r="A38" s="39">
        <v>36</v>
      </c>
      <c r="B38" s="40" t="s">
        <v>342</v>
      </c>
      <c r="C38" s="124">
        <v>0</v>
      </c>
      <c r="D38" s="124">
        <v>0</v>
      </c>
      <c r="E38" s="125">
        <v>0</v>
      </c>
      <c r="F38" s="126">
        <v>4</v>
      </c>
      <c r="G38" s="127">
        <v>0</v>
      </c>
      <c r="H38" s="128">
        <f t="shared" si="0"/>
        <v>0</v>
      </c>
      <c r="I38" s="124" t="s">
        <v>281</v>
      </c>
    </row>
    <row r="39" spans="1:9" x14ac:dyDescent="0.25">
      <c r="A39" s="39">
        <v>37</v>
      </c>
      <c r="B39" s="39" t="s">
        <v>343</v>
      </c>
      <c r="C39" s="124">
        <v>0</v>
      </c>
      <c r="D39" s="124">
        <v>0</v>
      </c>
      <c r="E39" s="125">
        <v>0</v>
      </c>
      <c r="F39" s="126">
        <v>3</v>
      </c>
      <c r="G39" s="127">
        <v>0</v>
      </c>
      <c r="H39" s="128">
        <f t="shared" si="0"/>
        <v>0</v>
      </c>
      <c r="I39" s="124" t="s">
        <v>281</v>
      </c>
    </row>
    <row r="40" spans="1:9" x14ac:dyDescent="0.25">
      <c r="A40" s="39">
        <v>38</v>
      </c>
      <c r="B40" s="39" t="s">
        <v>147</v>
      </c>
      <c r="C40" s="124">
        <v>2</v>
      </c>
      <c r="D40" s="124">
        <v>0</v>
      </c>
      <c r="E40" s="125">
        <v>2</v>
      </c>
      <c r="F40" s="126">
        <v>25.529411764705884</v>
      </c>
      <c r="G40" s="127">
        <v>0</v>
      </c>
      <c r="H40" s="128">
        <f t="shared" si="0"/>
        <v>0</v>
      </c>
      <c r="I40" s="124">
        <v>68</v>
      </c>
    </row>
    <row r="41" spans="1:9" x14ac:dyDescent="0.25">
      <c r="A41" s="39">
        <v>39</v>
      </c>
      <c r="B41" s="39" t="s">
        <v>344</v>
      </c>
      <c r="C41" s="124">
        <v>0</v>
      </c>
      <c r="D41" s="124">
        <v>0</v>
      </c>
      <c r="E41" s="125">
        <v>0</v>
      </c>
      <c r="F41" s="126">
        <v>19</v>
      </c>
      <c r="G41" s="127">
        <v>0</v>
      </c>
      <c r="H41" s="128">
        <f t="shared" si="0"/>
        <v>0</v>
      </c>
      <c r="I41" s="124">
        <v>38</v>
      </c>
    </row>
    <row r="42" spans="1:9" x14ac:dyDescent="0.25">
      <c r="A42" s="39">
        <v>40</v>
      </c>
      <c r="B42" s="39" t="s">
        <v>345</v>
      </c>
      <c r="C42" s="124">
        <v>0</v>
      </c>
      <c r="D42" s="124">
        <v>0</v>
      </c>
      <c r="E42" s="125">
        <v>0</v>
      </c>
      <c r="F42" s="126">
        <v>10</v>
      </c>
      <c r="G42" s="127">
        <v>0</v>
      </c>
      <c r="H42" s="128">
        <f t="shared" si="0"/>
        <v>0</v>
      </c>
      <c r="I42" s="124">
        <v>24</v>
      </c>
    </row>
    <row r="43" spans="1:9" x14ac:dyDescent="0.25">
      <c r="A43" s="39">
        <v>41</v>
      </c>
      <c r="B43" s="39" t="s">
        <v>346</v>
      </c>
      <c r="C43" s="124">
        <v>0</v>
      </c>
      <c r="D43" s="124">
        <v>0</v>
      </c>
      <c r="E43" s="125">
        <v>0</v>
      </c>
      <c r="F43" s="126">
        <v>8</v>
      </c>
      <c r="G43" s="127">
        <v>0</v>
      </c>
      <c r="H43" s="128">
        <f t="shared" si="0"/>
        <v>0</v>
      </c>
      <c r="I43" s="124">
        <v>28</v>
      </c>
    </row>
    <row r="44" spans="1:9" x14ac:dyDescent="0.25">
      <c r="A44" s="39">
        <v>42</v>
      </c>
      <c r="B44" s="39" t="s">
        <v>254</v>
      </c>
      <c r="C44" s="124">
        <v>0</v>
      </c>
      <c r="D44" s="124">
        <v>0</v>
      </c>
      <c r="E44" s="125">
        <v>0</v>
      </c>
      <c r="F44" s="126">
        <v>1</v>
      </c>
      <c r="G44" s="127">
        <v>0</v>
      </c>
      <c r="H44" s="128">
        <f t="shared" si="0"/>
        <v>0</v>
      </c>
      <c r="I44" s="124">
        <v>20</v>
      </c>
    </row>
    <row r="45" spans="1:9" x14ac:dyDescent="0.25">
      <c r="A45" s="130"/>
      <c r="B45" s="131" t="s">
        <v>84</v>
      </c>
      <c r="C45" s="132">
        <f>SUM(C3:C44)</f>
        <v>6037</v>
      </c>
      <c r="D45" s="132">
        <f t="shared" ref="D45:I45" si="1">SUM(D3:D44)</f>
        <v>3537</v>
      </c>
      <c r="E45" s="132">
        <f t="shared" si="1"/>
        <v>1047</v>
      </c>
      <c r="F45" s="132">
        <f t="shared" si="1"/>
        <v>7330.9002046470605</v>
      </c>
      <c r="G45" s="132">
        <f t="shared" si="1"/>
        <v>1483</v>
      </c>
      <c r="H45" s="133">
        <f t="shared" si="0"/>
        <v>0.20229439203931951</v>
      </c>
      <c r="I45" s="132">
        <f t="shared" si="1"/>
        <v>8976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Annex 13</vt:lpstr>
      <vt:lpstr>Annex 13A</vt:lpstr>
      <vt:lpstr>Annex 14</vt:lpstr>
      <vt:lpstr>Annex 14A</vt:lpstr>
      <vt:lpstr>Annex 14B</vt:lpstr>
      <vt:lpstr>Annex 14C</vt:lpstr>
      <vt:lpstr>Annex 15</vt:lpstr>
      <vt:lpstr>Annex 15A</vt:lpstr>
      <vt:lpstr>Annex 16</vt:lpstr>
      <vt:lpstr>Annex 17</vt:lpstr>
      <vt:lpstr>Annex 17A</vt:lpstr>
      <vt:lpstr>Annex 18</vt:lpstr>
      <vt:lpstr>Annex 18A</vt:lpstr>
      <vt:lpstr>Annex 19</vt:lpstr>
      <vt:lpstr>Annex 19A</vt:lpstr>
      <vt:lpstr>Annex 20</vt:lpstr>
      <vt:lpstr>Annex 20A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Shashank  Srivastava</dc:creator>
  <cp:lastModifiedBy>Shashank  Srivastava</cp:lastModifiedBy>
  <dcterms:created xsi:type="dcterms:W3CDTF">2015-06-05T18:17:20Z</dcterms:created>
  <dcterms:modified xsi:type="dcterms:W3CDTF">2026-03-09T06:47:37Z</dcterms:modified>
</cp:coreProperties>
</file>